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esyf\Documents\Xperso\perso\blog\fred\realisations\"/>
    </mc:Choice>
  </mc:AlternateContent>
  <xr:revisionPtr revIDLastSave="0" documentId="13_ncr:1_{1D9D764B-8ED7-4DE4-9376-49CA823E720B}" xr6:coauthVersionLast="36" xr6:coauthVersionMax="36" xr10:uidLastSave="{00000000-0000-0000-0000-000000000000}"/>
  <bookViews>
    <workbookView xWindow="480" yWindow="300" windowWidth="18570" windowHeight="7950" activeTab="3" xr2:uid="{00000000-000D-0000-FFFF-FFFF00000000}"/>
  </bookViews>
  <sheets>
    <sheet name="FICHE" sheetId="3" r:id="rId1"/>
    <sheet name="LISTE" sheetId="1" r:id="rId2"/>
    <sheet name="RecupFonction" sheetId="4" state="hidden" r:id="rId3"/>
    <sheet name="Aide" sheetId="2" r:id="rId4"/>
  </sheets>
  <definedNames>
    <definedName name="_xlnm.Print_Area" localSheetId="0">FICHE!$A$1:$M$259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8" i="4" l="1"/>
  <c r="H158" i="4"/>
  <c r="E159" i="4"/>
  <c r="H159" i="4"/>
  <c r="E160" i="4"/>
  <c r="H160" i="4"/>
  <c r="E161" i="4"/>
  <c r="H161" i="4"/>
  <c r="E162" i="4"/>
  <c r="H162" i="4"/>
  <c r="E163" i="4"/>
  <c r="H163" i="4"/>
  <c r="E164" i="4"/>
  <c r="H164" i="4"/>
  <c r="E165" i="4"/>
  <c r="H165" i="4"/>
  <c r="E166" i="4"/>
  <c r="H166" i="4"/>
  <c r="E167" i="4"/>
  <c r="H167" i="4"/>
  <c r="E168" i="4"/>
  <c r="H168" i="4"/>
  <c r="E169" i="4"/>
  <c r="H169" i="4"/>
  <c r="E170" i="4"/>
  <c r="H170" i="4"/>
  <c r="E171" i="4"/>
  <c r="H171" i="4"/>
  <c r="E172" i="4"/>
  <c r="H172" i="4"/>
  <c r="E173" i="4"/>
  <c r="H173" i="4"/>
  <c r="E174" i="4"/>
  <c r="H174" i="4"/>
  <c r="E175" i="4"/>
  <c r="H175" i="4"/>
  <c r="E176" i="4"/>
  <c r="H176" i="4"/>
  <c r="E177" i="4"/>
  <c r="H177" i="4"/>
  <c r="E178" i="4"/>
  <c r="H178" i="4"/>
  <c r="E179" i="4"/>
  <c r="H179" i="4"/>
  <c r="E180" i="4"/>
  <c r="H180" i="4"/>
  <c r="E181" i="4"/>
  <c r="H181" i="4"/>
  <c r="E182" i="4"/>
  <c r="H182" i="4"/>
  <c r="E183" i="4"/>
  <c r="H183" i="4"/>
  <c r="E184" i="4"/>
  <c r="H184" i="4"/>
  <c r="E185" i="4"/>
  <c r="H185" i="4"/>
  <c r="E186" i="4"/>
  <c r="H186" i="4"/>
  <c r="E187" i="4"/>
  <c r="H187" i="4"/>
  <c r="E188" i="4"/>
  <c r="H188" i="4"/>
  <c r="E189" i="4"/>
  <c r="H189" i="4"/>
  <c r="E190" i="4"/>
  <c r="H190" i="4"/>
  <c r="E191" i="4"/>
  <c r="H191" i="4"/>
  <c r="E192" i="4"/>
  <c r="H192" i="4"/>
  <c r="E193" i="4"/>
  <c r="H193" i="4"/>
  <c r="E194" i="4"/>
  <c r="H194" i="4"/>
  <c r="E195" i="4"/>
  <c r="H195" i="4"/>
  <c r="E196" i="4"/>
  <c r="H196" i="4"/>
  <c r="E197" i="4"/>
  <c r="H197" i="4"/>
  <c r="E198" i="4"/>
  <c r="H198" i="4"/>
  <c r="E199" i="4"/>
  <c r="H199" i="4"/>
  <c r="E200" i="4"/>
  <c r="H200" i="4"/>
  <c r="E201" i="4"/>
  <c r="H201" i="4"/>
  <c r="E202" i="4"/>
  <c r="H202" i="4"/>
  <c r="E203" i="4"/>
  <c r="H203" i="4"/>
  <c r="E204" i="4"/>
  <c r="H204" i="4"/>
  <c r="E205" i="4"/>
  <c r="H205" i="4"/>
  <c r="E206" i="4"/>
  <c r="H206" i="4"/>
  <c r="E207" i="4"/>
  <c r="H207" i="4"/>
  <c r="E208" i="4"/>
  <c r="H208" i="4"/>
  <c r="E209" i="4"/>
  <c r="H209" i="4"/>
  <c r="E210" i="4"/>
  <c r="H210" i="4"/>
  <c r="E211" i="4"/>
  <c r="H211" i="4"/>
  <c r="E212" i="4"/>
  <c r="H212" i="4"/>
  <c r="E213" i="4"/>
  <c r="H213" i="4"/>
  <c r="E214" i="4"/>
  <c r="H214" i="4"/>
  <c r="E215" i="4"/>
  <c r="H215" i="4"/>
  <c r="E216" i="4"/>
  <c r="H216" i="4"/>
  <c r="E217" i="4"/>
  <c r="H217" i="4"/>
  <c r="E218" i="4"/>
  <c r="H218" i="4"/>
  <c r="E219" i="4"/>
  <c r="H219" i="4"/>
  <c r="E220" i="4"/>
  <c r="H220" i="4"/>
  <c r="E221" i="4"/>
  <c r="H221" i="4"/>
  <c r="E222" i="4"/>
  <c r="H222" i="4"/>
  <c r="E223" i="4"/>
  <c r="H223" i="4"/>
  <c r="E224" i="4"/>
  <c r="H224" i="4"/>
  <c r="E225" i="4"/>
  <c r="H225" i="4"/>
  <c r="E226" i="4"/>
  <c r="H226" i="4"/>
  <c r="E227" i="4"/>
  <c r="H227" i="4"/>
  <c r="E228" i="4"/>
  <c r="H228" i="4"/>
  <c r="E229" i="4"/>
  <c r="H229" i="4"/>
  <c r="E230" i="4"/>
  <c r="H230" i="4"/>
  <c r="E231" i="4"/>
  <c r="H231" i="4"/>
  <c r="E232" i="4"/>
  <c r="H232" i="4"/>
  <c r="E233" i="4"/>
  <c r="H233" i="4"/>
  <c r="E234" i="4"/>
  <c r="H234" i="4"/>
  <c r="E235" i="4"/>
  <c r="H235" i="4"/>
  <c r="E236" i="4"/>
  <c r="H236" i="4"/>
  <c r="E237" i="4"/>
  <c r="H237" i="4"/>
  <c r="E238" i="4"/>
  <c r="H238" i="4"/>
  <c r="E239" i="4"/>
  <c r="H239" i="4"/>
  <c r="E240" i="4"/>
  <c r="H240" i="4"/>
  <c r="E241" i="4"/>
  <c r="H241" i="4"/>
  <c r="E242" i="4"/>
  <c r="H242" i="4"/>
  <c r="E243" i="4"/>
  <c r="H243" i="4"/>
  <c r="E244" i="4"/>
  <c r="H244" i="4"/>
  <c r="E245" i="4"/>
  <c r="H245" i="4"/>
  <c r="E246" i="4"/>
  <c r="H246" i="4"/>
  <c r="E247" i="4"/>
  <c r="H247" i="4"/>
  <c r="E248" i="4"/>
  <c r="H248" i="4"/>
  <c r="E249" i="4"/>
  <c r="H249" i="4"/>
  <c r="E250" i="4"/>
  <c r="H250" i="4"/>
  <c r="E251" i="4"/>
  <c r="H251" i="4"/>
  <c r="E252" i="4"/>
  <c r="H252" i="4"/>
  <c r="E253" i="4"/>
  <c r="H253" i="4"/>
  <c r="E254" i="4"/>
  <c r="H254" i="4"/>
  <c r="E255" i="4"/>
  <c r="H255" i="4"/>
  <c r="E256" i="4"/>
  <c r="H256" i="4"/>
  <c r="E257" i="4"/>
  <c r="H257" i="4"/>
  <c r="E258" i="4"/>
  <c r="H258" i="4"/>
  <c r="E259" i="4"/>
  <c r="H259" i="4"/>
  <c r="E260" i="4"/>
  <c r="H260" i="4"/>
  <c r="E261" i="4"/>
  <c r="H261" i="4"/>
  <c r="E262" i="4"/>
  <c r="H262" i="4"/>
  <c r="E263" i="4"/>
  <c r="H263" i="4"/>
  <c r="E264" i="4"/>
  <c r="H264" i="4"/>
  <c r="E265" i="4"/>
  <c r="H265" i="4"/>
  <c r="E266" i="4"/>
  <c r="H266" i="4"/>
  <c r="E267" i="4"/>
  <c r="H267" i="4"/>
  <c r="E268" i="4"/>
  <c r="H268" i="4"/>
  <c r="E269" i="4"/>
  <c r="H269" i="4"/>
  <c r="E270" i="4"/>
  <c r="H270" i="4"/>
  <c r="E271" i="4"/>
  <c r="H271" i="4"/>
  <c r="E272" i="4"/>
  <c r="H272" i="4"/>
  <c r="E273" i="4"/>
  <c r="H273" i="4"/>
  <c r="E274" i="4"/>
  <c r="H274" i="4"/>
  <c r="E275" i="4"/>
  <c r="H275" i="4"/>
  <c r="E276" i="4"/>
  <c r="H276" i="4"/>
  <c r="E277" i="4"/>
  <c r="H277" i="4"/>
  <c r="E278" i="4"/>
  <c r="H278" i="4"/>
  <c r="E279" i="4"/>
  <c r="H279" i="4"/>
  <c r="E280" i="4"/>
  <c r="H280" i="4"/>
  <c r="E281" i="4"/>
  <c r="H281" i="4"/>
  <c r="E282" i="4"/>
  <c r="H282" i="4"/>
  <c r="E283" i="4"/>
  <c r="H283" i="4"/>
  <c r="E284" i="4"/>
  <c r="H284" i="4"/>
  <c r="E285" i="4"/>
  <c r="H285" i="4"/>
  <c r="E286" i="4"/>
  <c r="H286" i="4"/>
  <c r="E287" i="4"/>
  <c r="H287" i="4"/>
  <c r="E288" i="4"/>
  <c r="H288" i="4"/>
  <c r="E289" i="4"/>
  <c r="H289" i="4"/>
  <c r="E290" i="4"/>
  <c r="H290" i="4"/>
  <c r="E291" i="4"/>
  <c r="H291" i="4"/>
  <c r="E292" i="4"/>
  <c r="H292" i="4"/>
  <c r="E293" i="4"/>
  <c r="H293" i="4"/>
  <c r="E294" i="4"/>
  <c r="H294" i="4"/>
  <c r="E295" i="4"/>
  <c r="H295" i="4"/>
  <c r="E296" i="4"/>
  <c r="H296" i="4"/>
  <c r="E297" i="4"/>
  <c r="H297" i="4"/>
  <c r="E298" i="4"/>
  <c r="H298" i="4"/>
  <c r="E299" i="4"/>
  <c r="H299" i="4"/>
  <c r="E300" i="4"/>
  <c r="H300" i="4"/>
  <c r="E301" i="4"/>
  <c r="H301" i="4"/>
  <c r="E302" i="4"/>
  <c r="H302" i="4"/>
  <c r="E303" i="4"/>
  <c r="H303" i="4"/>
  <c r="E304" i="4"/>
  <c r="H304" i="4"/>
  <c r="E305" i="4"/>
  <c r="H305" i="4"/>
  <c r="E306" i="4"/>
  <c r="H306" i="4"/>
  <c r="E307" i="4"/>
  <c r="H307" i="4"/>
  <c r="E308" i="4"/>
  <c r="H308" i="4"/>
  <c r="E309" i="4"/>
  <c r="H309" i="4"/>
  <c r="E310" i="4"/>
  <c r="H310" i="4"/>
  <c r="E311" i="4"/>
  <c r="H311" i="4"/>
  <c r="E312" i="4"/>
  <c r="H312" i="4"/>
  <c r="E313" i="4"/>
  <c r="H313" i="4"/>
  <c r="E314" i="4"/>
  <c r="H314" i="4"/>
  <c r="E315" i="4"/>
  <c r="H315" i="4"/>
  <c r="E316" i="4"/>
  <c r="H316" i="4"/>
  <c r="E317" i="4"/>
  <c r="H317" i="4"/>
  <c r="E318" i="4"/>
  <c r="H318" i="4"/>
  <c r="E319" i="4"/>
  <c r="H319" i="4"/>
  <c r="E320" i="4"/>
  <c r="H320" i="4"/>
  <c r="E321" i="4"/>
  <c r="H321" i="4"/>
  <c r="E322" i="4"/>
  <c r="H322" i="4"/>
  <c r="E323" i="4"/>
  <c r="H323" i="4"/>
  <c r="E324" i="4"/>
  <c r="H324" i="4"/>
  <c r="E325" i="4"/>
  <c r="H325" i="4"/>
  <c r="E326" i="4"/>
  <c r="H326" i="4"/>
  <c r="E327" i="4"/>
  <c r="H327" i="4"/>
  <c r="E328" i="4"/>
  <c r="H328" i="4"/>
  <c r="E329" i="4"/>
  <c r="H329" i="4"/>
  <c r="E330" i="4"/>
  <c r="H330" i="4"/>
  <c r="E331" i="4"/>
  <c r="H331" i="4"/>
  <c r="E332" i="4"/>
  <c r="H332" i="4"/>
  <c r="E333" i="4"/>
  <c r="H333" i="4"/>
  <c r="E334" i="4"/>
  <c r="H334" i="4"/>
  <c r="E335" i="4"/>
  <c r="H335" i="4"/>
  <c r="E336" i="4"/>
  <c r="H336" i="4"/>
  <c r="E337" i="4"/>
  <c r="H337" i="4"/>
  <c r="E338" i="4"/>
  <c r="H338" i="4"/>
  <c r="E339" i="4"/>
  <c r="H339" i="4"/>
  <c r="E340" i="4"/>
  <c r="H340" i="4"/>
  <c r="E341" i="4"/>
  <c r="H341" i="4"/>
  <c r="E342" i="4"/>
  <c r="H342" i="4"/>
  <c r="E343" i="4"/>
  <c r="H343" i="4"/>
  <c r="E344" i="4"/>
  <c r="H344" i="4"/>
  <c r="E345" i="4"/>
  <c r="H345" i="4"/>
  <c r="E346" i="4"/>
  <c r="H346" i="4"/>
  <c r="E347" i="4"/>
  <c r="H347" i="4"/>
  <c r="E348" i="4"/>
  <c r="H348" i="4"/>
  <c r="E349" i="4"/>
  <c r="H349" i="4"/>
  <c r="E350" i="4"/>
  <c r="H350" i="4"/>
  <c r="E351" i="4"/>
  <c r="H351" i="4"/>
  <c r="E352" i="4"/>
  <c r="H352" i="4"/>
  <c r="E353" i="4"/>
  <c r="H353" i="4"/>
  <c r="E354" i="4"/>
  <c r="H354" i="4"/>
  <c r="E355" i="4"/>
  <c r="H355" i="4"/>
  <c r="E356" i="4"/>
  <c r="H356" i="4"/>
  <c r="E357" i="4"/>
  <c r="H357" i="4"/>
  <c r="E358" i="4"/>
  <c r="H358" i="4"/>
  <c r="E359" i="4"/>
  <c r="H359" i="4"/>
  <c r="E360" i="4"/>
  <c r="H360" i="4"/>
  <c r="E361" i="4"/>
  <c r="H361" i="4"/>
  <c r="E362" i="4"/>
  <c r="H362" i="4"/>
  <c r="E363" i="4"/>
  <c r="H363" i="4"/>
  <c r="E364" i="4"/>
  <c r="H364" i="4"/>
  <c r="E365" i="4"/>
  <c r="H365" i="4"/>
  <c r="E366" i="4"/>
  <c r="H366" i="4"/>
  <c r="E367" i="4"/>
  <c r="H367" i="4"/>
  <c r="E368" i="4"/>
  <c r="H368" i="4"/>
  <c r="E369" i="4"/>
  <c r="H369" i="4"/>
  <c r="E370" i="4"/>
  <c r="H370" i="4"/>
  <c r="E371" i="4"/>
  <c r="H371" i="4"/>
  <c r="E372" i="4"/>
  <c r="H372" i="4"/>
  <c r="E373" i="4"/>
  <c r="H373" i="4"/>
  <c r="E374" i="4"/>
  <c r="H374" i="4"/>
  <c r="E375" i="4"/>
  <c r="H375" i="4"/>
  <c r="E376" i="4"/>
  <c r="H376" i="4"/>
  <c r="E377" i="4"/>
  <c r="H377" i="4"/>
  <c r="E378" i="4"/>
  <c r="H378" i="4"/>
  <c r="E379" i="4"/>
  <c r="H379" i="4"/>
  <c r="E380" i="4"/>
  <c r="H380" i="4"/>
  <c r="E381" i="4"/>
  <c r="H381" i="4"/>
  <c r="E382" i="4"/>
  <c r="H382" i="4"/>
  <c r="E383" i="4"/>
  <c r="H383" i="4"/>
  <c r="E384" i="4"/>
  <c r="H384" i="4"/>
  <c r="E385" i="4"/>
  <c r="H385" i="4"/>
  <c r="E386" i="4"/>
  <c r="H386" i="4"/>
  <c r="E387" i="4"/>
  <c r="H387" i="4"/>
  <c r="E388" i="4"/>
  <c r="H388" i="4"/>
  <c r="E389" i="4"/>
  <c r="H389" i="4"/>
  <c r="E390" i="4"/>
  <c r="H390" i="4"/>
  <c r="E391" i="4"/>
  <c r="H391" i="4"/>
  <c r="E392" i="4"/>
  <c r="H392" i="4"/>
  <c r="E393" i="4"/>
  <c r="H393" i="4"/>
  <c r="E394" i="4"/>
  <c r="H394" i="4"/>
  <c r="E395" i="4"/>
  <c r="H395" i="4"/>
  <c r="E396" i="4"/>
  <c r="H396" i="4"/>
  <c r="E397" i="4"/>
  <c r="H397" i="4"/>
  <c r="E398" i="4"/>
  <c r="H398" i="4"/>
  <c r="E399" i="4"/>
  <c r="H399" i="4"/>
  <c r="E400" i="4"/>
  <c r="H400" i="4"/>
  <c r="E401" i="4"/>
  <c r="H401" i="4"/>
  <c r="E402" i="4"/>
  <c r="H402" i="4"/>
  <c r="E403" i="4"/>
  <c r="H403" i="4"/>
  <c r="E404" i="4"/>
  <c r="H404" i="4"/>
  <c r="E405" i="4"/>
  <c r="H405" i="4"/>
  <c r="E406" i="4"/>
  <c r="H406" i="4"/>
  <c r="E407" i="4"/>
  <c r="H407" i="4"/>
  <c r="E408" i="4"/>
  <c r="H408" i="4"/>
  <c r="E409" i="4"/>
  <c r="H409" i="4"/>
  <c r="E410" i="4"/>
  <c r="H410" i="4"/>
  <c r="E411" i="4"/>
  <c r="H411" i="4"/>
  <c r="E412" i="4"/>
  <c r="H412" i="4"/>
  <c r="E413" i="4"/>
  <c r="H413" i="4"/>
  <c r="E414" i="4"/>
  <c r="H414" i="4"/>
  <c r="E415" i="4"/>
  <c r="H415" i="4"/>
  <c r="E416" i="4"/>
  <c r="H416" i="4"/>
  <c r="E417" i="4"/>
  <c r="H417" i="4"/>
  <c r="E418" i="4"/>
  <c r="H418" i="4"/>
  <c r="E419" i="4"/>
  <c r="H419" i="4"/>
  <c r="E420" i="4"/>
  <c r="H420" i="4"/>
  <c r="E421" i="4"/>
  <c r="H421" i="4"/>
  <c r="E422" i="4"/>
  <c r="H422" i="4"/>
  <c r="E423" i="4"/>
  <c r="H423" i="4"/>
  <c r="E424" i="4"/>
  <c r="H424" i="4"/>
  <c r="E425" i="4"/>
  <c r="H425" i="4"/>
  <c r="E426" i="4"/>
  <c r="H426" i="4"/>
  <c r="E427" i="4"/>
  <c r="H427" i="4"/>
  <c r="E428" i="4"/>
  <c r="H428" i="4"/>
  <c r="E429" i="4"/>
  <c r="H429" i="4"/>
  <c r="E430" i="4"/>
  <c r="H430" i="4"/>
  <c r="E431" i="4"/>
  <c r="H431" i="4"/>
  <c r="E432" i="4"/>
  <c r="H432" i="4"/>
  <c r="E433" i="4"/>
  <c r="H433" i="4"/>
  <c r="E434" i="4"/>
  <c r="H434" i="4"/>
  <c r="E435" i="4"/>
  <c r="H435" i="4"/>
  <c r="E436" i="4"/>
  <c r="H436" i="4"/>
  <c r="E437" i="4"/>
  <c r="H437" i="4"/>
  <c r="E438" i="4"/>
  <c r="H438" i="4"/>
  <c r="E439" i="4"/>
  <c r="H439" i="4"/>
  <c r="E440" i="4"/>
  <c r="H440" i="4"/>
  <c r="E441" i="4"/>
  <c r="H441" i="4"/>
  <c r="E442" i="4"/>
  <c r="H442" i="4"/>
  <c r="E443" i="4"/>
  <c r="H443" i="4"/>
  <c r="E444" i="4"/>
  <c r="H444" i="4"/>
  <c r="E445" i="4"/>
  <c r="H445" i="4"/>
  <c r="E446" i="4"/>
  <c r="H446" i="4"/>
  <c r="E447" i="4"/>
  <c r="H447" i="4"/>
  <c r="E448" i="4"/>
  <c r="H448" i="4"/>
  <c r="E449" i="4"/>
  <c r="H449" i="4"/>
  <c r="E450" i="4"/>
  <c r="H450" i="4"/>
  <c r="E451" i="4"/>
  <c r="H451" i="4"/>
  <c r="E452" i="4"/>
  <c r="H452" i="4"/>
  <c r="E453" i="4"/>
  <c r="H453" i="4"/>
  <c r="E454" i="4"/>
  <c r="H454" i="4"/>
  <c r="E455" i="4"/>
  <c r="H455" i="4"/>
  <c r="E456" i="4"/>
  <c r="H456" i="4"/>
  <c r="E457" i="4"/>
  <c r="H457" i="4"/>
  <c r="E458" i="4"/>
  <c r="H458" i="4"/>
  <c r="E459" i="4"/>
  <c r="H459" i="4"/>
  <c r="E460" i="4"/>
  <c r="H460" i="4"/>
  <c r="E461" i="4"/>
  <c r="H461" i="4"/>
  <c r="E462" i="4"/>
  <c r="H462" i="4"/>
  <c r="E463" i="4"/>
  <c r="H463" i="4"/>
  <c r="E464" i="4"/>
  <c r="H464" i="4"/>
  <c r="E465" i="4"/>
  <c r="H465" i="4"/>
  <c r="E466" i="4"/>
  <c r="H466" i="4"/>
  <c r="E467" i="4"/>
  <c r="H467" i="4"/>
  <c r="E468" i="4"/>
  <c r="H468" i="4"/>
  <c r="E469" i="4"/>
  <c r="H469" i="4"/>
  <c r="E470" i="4"/>
  <c r="H470" i="4"/>
  <c r="E471" i="4"/>
  <c r="H471" i="4"/>
  <c r="E472" i="4"/>
  <c r="H472" i="4"/>
  <c r="E473" i="4"/>
  <c r="H473" i="4"/>
  <c r="E474" i="4"/>
  <c r="H474" i="4"/>
  <c r="E475" i="4"/>
  <c r="H475" i="4"/>
  <c r="E476" i="4"/>
  <c r="H476" i="4"/>
  <c r="E477" i="4"/>
  <c r="H477" i="4"/>
  <c r="E478" i="4"/>
  <c r="H478" i="4"/>
  <c r="E479" i="4"/>
  <c r="H479" i="4"/>
  <c r="E480" i="4"/>
  <c r="H480" i="4"/>
  <c r="E481" i="4"/>
  <c r="H481" i="4"/>
  <c r="E482" i="4"/>
  <c r="H482" i="4"/>
  <c r="E483" i="4"/>
  <c r="H483" i="4"/>
  <c r="E484" i="4"/>
  <c r="H484" i="4"/>
  <c r="E485" i="4"/>
  <c r="H485" i="4"/>
  <c r="E486" i="4"/>
  <c r="H486" i="4"/>
  <c r="E487" i="4"/>
  <c r="H487" i="4"/>
  <c r="E488" i="4"/>
  <c r="H488" i="4"/>
  <c r="E489" i="4"/>
  <c r="H489" i="4"/>
  <c r="E490" i="4"/>
  <c r="H490" i="4"/>
  <c r="E491" i="4"/>
  <c r="H491" i="4"/>
  <c r="E492" i="4"/>
  <c r="H492" i="4"/>
  <c r="E493" i="4"/>
  <c r="H493" i="4"/>
  <c r="E494" i="4"/>
  <c r="H494" i="4"/>
  <c r="E495" i="4"/>
  <c r="H495" i="4"/>
  <c r="E496" i="4"/>
  <c r="H496" i="4"/>
  <c r="E497" i="4"/>
  <c r="H497" i="4"/>
  <c r="E498" i="4"/>
  <c r="H498" i="4"/>
  <c r="E499" i="4"/>
  <c r="H499" i="4"/>
  <c r="E500" i="4"/>
  <c r="H500" i="4"/>
  <c r="E501" i="4"/>
  <c r="H501" i="4"/>
  <c r="E502" i="4"/>
  <c r="H502" i="4"/>
  <c r="E503" i="4"/>
  <c r="H503" i="4"/>
  <c r="E504" i="4"/>
  <c r="H504" i="4"/>
  <c r="E505" i="4"/>
  <c r="H505" i="4"/>
  <c r="E506" i="4"/>
  <c r="H506" i="4"/>
  <c r="E507" i="4"/>
  <c r="H507" i="4"/>
  <c r="E508" i="4"/>
  <c r="H508" i="4"/>
  <c r="E509" i="4"/>
  <c r="H509" i="4"/>
  <c r="E510" i="4"/>
  <c r="H510" i="4"/>
  <c r="E511" i="4"/>
  <c r="H511" i="4"/>
  <c r="E512" i="4"/>
  <c r="H512" i="4"/>
  <c r="E513" i="4"/>
  <c r="H513" i="4"/>
  <c r="E514" i="4"/>
  <c r="H514" i="4"/>
  <c r="E515" i="4"/>
  <c r="H515" i="4"/>
  <c r="E516" i="4"/>
  <c r="H516" i="4"/>
  <c r="E517" i="4"/>
  <c r="H517" i="4"/>
  <c r="E518" i="4"/>
  <c r="H518" i="4"/>
  <c r="E519" i="4"/>
  <c r="H519" i="4"/>
  <c r="E520" i="4"/>
  <c r="H520" i="4"/>
  <c r="E521" i="4"/>
  <c r="H521" i="4"/>
  <c r="E522" i="4"/>
  <c r="H522" i="4"/>
  <c r="E523" i="4"/>
  <c r="H523" i="4"/>
  <c r="E524" i="4"/>
  <c r="H524" i="4"/>
  <c r="E525" i="4"/>
  <c r="H525" i="4"/>
  <c r="E526" i="4"/>
  <c r="H526" i="4"/>
  <c r="E527" i="4"/>
  <c r="H527" i="4"/>
  <c r="E528" i="4"/>
  <c r="H528" i="4"/>
  <c r="E529" i="4"/>
  <c r="H529" i="4"/>
  <c r="E530" i="4"/>
  <c r="H530" i="4"/>
  <c r="E531" i="4"/>
  <c r="H531" i="4"/>
  <c r="E532" i="4"/>
  <c r="H532" i="4"/>
  <c r="E533" i="4"/>
  <c r="H533" i="4"/>
  <c r="E534" i="4"/>
  <c r="H534" i="4"/>
  <c r="E535" i="4"/>
  <c r="H535" i="4"/>
  <c r="E536" i="4"/>
  <c r="H536" i="4"/>
  <c r="E537" i="4"/>
  <c r="H537" i="4"/>
  <c r="E538" i="4"/>
  <c r="H538" i="4"/>
  <c r="E539" i="4"/>
  <c r="H539" i="4"/>
  <c r="E540" i="4"/>
  <c r="H540" i="4"/>
  <c r="E541" i="4"/>
  <c r="H541" i="4"/>
  <c r="E542" i="4"/>
  <c r="H542" i="4"/>
  <c r="E543" i="4"/>
  <c r="H543" i="4"/>
  <c r="E544" i="4"/>
  <c r="H544" i="4"/>
  <c r="E545" i="4"/>
  <c r="H545" i="4"/>
  <c r="E546" i="4"/>
  <c r="H546" i="4"/>
  <c r="E547" i="4"/>
  <c r="H547" i="4"/>
  <c r="E548" i="4"/>
  <c r="H548" i="4"/>
  <c r="E549" i="4"/>
  <c r="H549" i="4"/>
  <c r="E550" i="4"/>
  <c r="H550" i="4"/>
  <c r="E551" i="4"/>
  <c r="H551" i="4"/>
  <c r="E552" i="4"/>
  <c r="H552" i="4"/>
  <c r="E553" i="4"/>
  <c r="H553" i="4"/>
  <c r="E554" i="4"/>
  <c r="H554" i="4"/>
  <c r="E555" i="4"/>
  <c r="H555" i="4"/>
  <c r="E556" i="4"/>
  <c r="H556" i="4"/>
  <c r="E557" i="4"/>
  <c r="H557" i="4"/>
  <c r="E558" i="4"/>
  <c r="H558" i="4"/>
  <c r="E559" i="4"/>
  <c r="H559" i="4"/>
  <c r="E560" i="4"/>
  <c r="H560" i="4"/>
  <c r="E561" i="4"/>
  <c r="H561" i="4"/>
  <c r="E562" i="4"/>
  <c r="H562" i="4"/>
  <c r="E563" i="4"/>
  <c r="H563" i="4"/>
  <c r="E564" i="4"/>
  <c r="H564" i="4"/>
  <c r="E565" i="4"/>
  <c r="H565" i="4"/>
  <c r="E566" i="4"/>
  <c r="H566" i="4"/>
  <c r="E567" i="4"/>
  <c r="H567" i="4"/>
  <c r="E568" i="4"/>
  <c r="H568" i="4"/>
  <c r="E569" i="4"/>
  <c r="H569" i="4"/>
  <c r="E570" i="4"/>
  <c r="H570" i="4"/>
  <c r="E571" i="4"/>
  <c r="H571" i="4"/>
  <c r="E572" i="4"/>
  <c r="H572" i="4"/>
  <c r="E573" i="4"/>
  <c r="H573" i="4"/>
  <c r="E574" i="4"/>
  <c r="H574" i="4"/>
  <c r="E575" i="4"/>
  <c r="H575" i="4"/>
  <c r="E576" i="4"/>
  <c r="H576" i="4"/>
  <c r="E577" i="4"/>
  <c r="H577" i="4"/>
  <c r="E578" i="4"/>
  <c r="H578" i="4"/>
  <c r="E579" i="4"/>
  <c r="H579" i="4"/>
  <c r="E580" i="4"/>
  <c r="H580" i="4"/>
  <c r="E581" i="4"/>
  <c r="H581" i="4"/>
  <c r="E582" i="4"/>
  <c r="H582" i="4"/>
  <c r="E583" i="4"/>
  <c r="H583" i="4"/>
  <c r="E584" i="4"/>
  <c r="H584" i="4"/>
  <c r="E585" i="4"/>
  <c r="H585" i="4"/>
  <c r="E586" i="4"/>
  <c r="H586" i="4"/>
  <c r="E587" i="4"/>
  <c r="H587" i="4"/>
  <c r="E588" i="4"/>
  <c r="H588" i="4"/>
  <c r="E589" i="4"/>
  <c r="H589" i="4"/>
  <c r="E590" i="4"/>
  <c r="H590" i="4"/>
  <c r="E591" i="4"/>
  <c r="H591" i="4"/>
  <c r="E592" i="4"/>
  <c r="H592" i="4"/>
  <c r="E593" i="4"/>
  <c r="H593" i="4"/>
  <c r="E594" i="4"/>
  <c r="H594" i="4"/>
  <c r="E595" i="4"/>
  <c r="H595" i="4"/>
  <c r="E596" i="4"/>
  <c r="H596" i="4"/>
  <c r="E597" i="4"/>
  <c r="H597" i="4"/>
  <c r="E598" i="4"/>
  <c r="H598" i="4"/>
  <c r="E599" i="4"/>
  <c r="H599" i="4"/>
  <c r="I159" i="3" l="1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2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<sst xmlns="http://schemas.openxmlformats.org/spreadsheetml/2006/main" count="3241" uniqueCount="868">
  <si>
    <t>Fiche</t>
  </si>
  <si>
    <t>Fiche - modèle vierge</t>
  </si>
  <si>
    <t>2 - Copiez et collez les colonnes correspondantes dans la première feuille "Liste"</t>
  </si>
  <si>
    <t>Sélectionnez l'intégralité du fichier produit (cliquez sur le coin supérieur gauche du fichier excel)</t>
  </si>
  <si>
    <t>Allez sur la feuille liste, cliquez sur la première cellule (A1) et faites clic-droit &gt; coller</t>
  </si>
  <si>
    <t>Remarques:</t>
  </si>
  <si>
    <t xml:space="preserve">Ce n'est pas grave si la couleur et le nom de la 1ère ligne changent </t>
  </si>
  <si>
    <t>La combobox de sélection est limitée à 5000 entreprises; vous pouvez aisément modifier cette valeur, pour cela:</t>
  </si>
  <si>
    <t>Faites clic-droit sur la combobox, &gt; Format de contrôle</t>
  </si>
  <si>
    <t>Les données relatives à cette entreprise s'affiche alors dynamiquement</t>
  </si>
  <si>
    <t>Il vous suffit de sélectionner dans la combobox le nom de l'entreprise souhaitée</t>
  </si>
  <si>
    <t>3 - Afficher les données dans la feuille "Fiche"</t>
  </si>
  <si>
    <t>Nom Colonne</t>
  </si>
  <si>
    <t>Les données sont listées sur 2 colonnes:</t>
  </si>
  <si>
    <t>4 - Construisez votre propre modèle</t>
  </si>
  <si>
    <t>Il vous suffit alors de déplacer les cellules souhaitées</t>
  </si>
  <si>
    <t>b- Soit en faisant "Copier/coller" le contenu de chaque cellule vers vos cellules de destinations</t>
  </si>
  <si>
    <t>Pensez à sauvegarder votre modèle d'export, vous permettant de réutiliser vos modèles d'analyses</t>
  </si>
  <si>
    <t>Vous pouvez sélectionner une entreprise dans la combobox pour vous aider dans le rendu de votre rapport</t>
  </si>
  <si>
    <t>5 - Sauvegardez votre modèle</t>
  </si>
  <si>
    <t>Une fois votre modèle finalisé. Enregistrez-le sous un autre nom.</t>
  </si>
  <si>
    <t>En effet, ce classeur Excel est en lecture seule, afin que vous puissiez l'utiliser pour d'autres analyses.</t>
  </si>
  <si>
    <t>Nous vous conseillons :</t>
  </si>
  <si>
    <t xml:space="preserve"> - d'effacer les données entreprises de la feuille Liste (gardez impérativement le contenu de la 1ère ligne)</t>
  </si>
  <si>
    <t xml:space="preserve"> - de mettre en lecture seule votre nouveau modèle.</t>
  </si>
  <si>
    <t>a- Soit par sélection de la souris: cliquez sur une cellule, décalez la souris légèrement vers le bas pour afficher</t>
  </si>
  <si>
    <t xml:space="preserve"> la croix de déplacement, puis déplacez votre curseur vers la cellule souhaitée</t>
  </si>
  <si>
    <t xml:space="preserve">Copyright: </t>
  </si>
  <si>
    <t>Logiciel développé par IDM</t>
  </si>
  <si>
    <t>Utilisation:</t>
  </si>
  <si>
    <t>Réservé exclusivement aux abonnés des solutions .risk du groupe Altares</t>
  </si>
  <si>
    <t xml:space="preserve">Auteur: </t>
  </si>
  <si>
    <t xml:space="preserve">Frédéric PARESY; paresy@idm.fr </t>
  </si>
  <si>
    <t>Source:</t>
  </si>
  <si>
    <t xml:space="preserve">http://pointrisk.idm.fr </t>
  </si>
  <si>
    <t>Liste!</t>
  </si>
  <si>
    <t>A</t>
  </si>
  <si>
    <t>INDEX(Liste;$E$2;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</si>
  <si>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</si>
  <si>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</si>
  <si>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</si>
  <si>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</si>
  <si>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</si>
  <si>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</si>
  <si>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</si>
  <si>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</si>
  <si>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</si>
  <si>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</si>
  <si>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</si>
  <si>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</si>
  <si>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</si>
  <si>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</si>
  <si>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</si>
  <si>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</si>
  <si>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</si>
  <si>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</si>
  <si>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</si>
  <si>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</si>
  <si>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</si>
  <si>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</si>
  <si>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</si>
  <si>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</si>
  <si>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</si>
  <si>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Nom Onglet</t>
  </si>
  <si>
    <t>Colonne A</t>
  </si>
  <si>
    <t>Colonne AA</t>
  </si>
  <si>
    <t>Ligne</t>
  </si>
  <si>
    <t>Onglet!ColonneLigne</t>
  </si>
  <si>
    <t>ordre</t>
  </si>
  <si>
    <t>Fonction source</t>
  </si>
  <si>
    <t>Code final à copier en texte</t>
  </si>
  <si>
    <t>Titre colonne A</t>
  </si>
  <si>
    <t>Titre colonne B</t>
  </si>
  <si>
    <t>Titre colonne C</t>
  </si>
  <si>
    <t>Titre colonne D</t>
  </si>
  <si>
    <t>Titre colonne E</t>
  </si>
  <si>
    <t>Titre colonne F</t>
  </si>
  <si>
    <t>Titre colonne G</t>
  </si>
  <si>
    <t>Titre colonne H</t>
  </si>
  <si>
    <t>Titre colonne I</t>
  </si>
  <si>
    <t>Titre colonne J</t>
  </si>
  <si>
    <t>Titre colonne K</t>
  </si>
  <si>
    <t>Titre colonne L</t>
  </si>
  <si>
    <t>Titre colonne M</t>
  </si>
  <si>
    <t>Titre colonne N</t>
  </si>
  <si>
    <t>Titre colonne O</t>
  </si>
  <si>
    <t>Titre colonne P</t>
  </si>
  <si>
    <t>Titre colonne Q</t>
  </si>
  <si>
    <t>Titre colonne R</t>
  </si>
  <si>
    <t>Titre colonne S</t>
  </si>
  <si>
    <t>Titre colonne T</t>
  </si>
  <si>
    <t>Titre colonne U</t>
  </si>
  <si>
    <t>Titre colonne V</t>
  </si>
  <si>
    <t>Titre colonne W</t>
  </si>
  <si>
    <t>Titre colonne X</t>
  </si>
  <si>
    <t>Titre colonne Y</t>
  </si>
  <si>
    <t>Titre colonne Z</t>
  </si>
  <si>
    <t>Titre colonne AA</t>
  </si>
  <si>
    <t>Titre colonne AB</t>
  </si>
  <si>
    <t>Titre colonne AC</t>
  </si>
  <si>
    <t>Titre colonne AD</t>
  </si>
  <si>
    <t>Titre colonne AE</t>
  </si>
  <si>
    <t>Titre colonne AF</t>
  </si>
  <si>
    <t>Titre colonne AG</t>
  </si>
  <si>
    <t>Titre colonne AH</t>
  </si>
  <si>
    <t>Titre colonne AI</t>
  </si>
  <si>
    <t>Titre colonne AJ</t>
  </si>
  <si>
    <t>Titre colonne AK</t>
  </si>
  <si>
    <t>Titre colonne AL</t>
  </si>
  <si>
    <t>Titre colonne AM</t>
  </si>
  <si>
    <t>Titre colonne AN</t>
  </si>
  <si>
    <t>Titre colonne AO</t>
  </si>
  <si>
    <t>Titre colonne AP</t>
  </si>
  <si>
    <t>Titre colonne AQ</t>
  </si>
  <si>
    <t>Titre colonne AR</t>
  </si>
  <si>
    <t>Titre colonne AS</t>
  </si>
  <si>
    <t>Titre colonne AT</t>
  </si>
  <si>
    <t>Titre colonne AU</t>
  </si>
  <si>
    <t>Titre colonne AV</t>
  </si>
  <si>
    <t>Titre colonne AW</t>
  </si>
  <si>
    <t>Titre colonne AX</t>
  </si>
  <si>
    <t>Titre colonne AY</t>
  </si>
  <si>
    <t>Titre colonne AZ</t>
  </si>
  <si>
    <t>Titre colonne BA</t>
  </si>
  <si>
    <t>Titre colonne BB</t>
  </si>
  <si>
    <t>Titre colonne BC</t>
  </si>
  <si>
    <t>Titre colonne BD</t>
  </si>
  <si>
    <t>Titre colonne BE</t>
  </si>
  <si>
    <t>Titre colonne BF</t>
  </si>
  <si>
    <t>Titre colonne BG</t>
  </si>
  <si>
    <t>Titre colonne BH</t>
  </si>
  <si>
    <t>Titre colonne BI</t>
  </si>
  <si>
    <t>Titre colonne BJ</t>
  </si>
  <si>
    <t>Titre colonne BK</t>
  </si>
  <si>
    <t>Titre colonne BL</t>
  </si>
  <si>
    <t>Titre colonne BM</t>
  </si>
  <si>
    <t>Titre colonne BN</t>
  </si>
  <si>
    <t>Titre colonne BO</t>
  </si>
  <si>
    <t>Titre colonne BP</t>
  </si>
  <si>
    <t>Titre colonne BQ</t>
  </si>
  <si>
    <t>Titre colonne BR</t>
  </si>
  <si>
    <t>Titre colonne BS</t>
  </si>
  <si>
    <t>Titre colonne BT</t>
  </si>
  <si>
    <t>Titre colonne BU</t>
  </si>
  <si>
    <t>Titre colonne BV</t>
  </si>
  <si>
    <t>Titre colonne BW</t>
  </si>
  <si>
    <t>Titre colonne BX</t>
  </si>
  <si>
    <t>Titre colonne BY</t>
  </si>
  <si>
    <t>Titre colonne BZ</t>
  </si>
  <si>
    <t>Titre colonne CA</t>
  </si>
  <si>
    <t>Titre colonne CB</t>
  </si>
  <si>
    <t>Titre colonne CC</t>
  </si>
  <si>
    <t>Titre colonne CD</t>
  </si>
  <si>
    <t>Titre colonne CE</t>
  </si>
  <si>
    <t>Titre colonne CF</t>
  </si>
  <si>
    <t>Titre colonne CG</t>
  </si>
  <si>
    <t>Titre colonne CH</t>
  </si>
  <si>
    <t>Titre colonne CI</t>
  </si>
  <si>
    <t>Titre colonne CJ</t>
  </si>
  <si>
    <t>Titre colonne CK</t>
  </si>
  <si>
    <t>Titre colonne CL</t>
  </si>
  <si>
    <t>Titre colonne CM</t>
  </si>
  <si>
    <t>Titre colonne CN</t>
  </si>
  <si>
    <t>Titre colonne CO</t>
  </si>
  <si>
    <t>Titre colonne CP</t>
  </si>
  <si>
    <t>Titre colonne CQ</t>
  </si>
  <si>
    <t>Titre colonne CR</t>
  </si>
  <si>
    <t>Titre colonne CS</t>
  </si>
  <si>
    <t>Titre colonne CT</t>
  </si>
  <si>
    <t>Titre colonne CU</t>
  </si>
  <si>
    <t>Titre colonne CV</t>
  </si>
  <si>
    <t>Titre colonne CW</t>
  </si>
  <si>
    <t>Titre colonne CX</t>
  </si>
  <si>
    <t>Titre colonne CY</t>
  </si>
  <si>
    <t>Titre colonne CZ</t>
  </si>
  <si>
    <t>Titre colonne DE</t>
  </si>
  <si>
    <t>Titre colonne DF</t>
  </si>
  <si>
    <t>Titre colonne DG</t>
  </si>
  <si>
    <t>Titre colonne DH</t>
  </si>
  <si>
    <t>Titre colonne DI</t>
  </si>
  <si>
    <t>Titre colonne DJ</t>
  </si>
  <si>
    <t>Titre colonne DK</t>
  </si>
  <si>
    <t>Titre colonne DL</t>
  </si>
  <si>
    <t>Titre colonne DM</t>
  </si>
  <si>
    <t>Titre colonne DN</t>
  </si>
  <si>
    <t>Titre colonne DO</t>
  </si>
  <si>
    <t>Titre colonne DP</t>
  </si>
  <si>
    <t>Titre colonne DQ</t>
  </si>
  <si>
    <t>Titre colonne DR</t>
  </si>
  <si>
    <t>Titre colonne DS</t>
  </si>
  <si>
    <t>Titre colonne DT</t>
  </si>
  <si>
    <t>Titre colonne DU</t>
  </si>
  <si>
    <t>Titre colonne DV</t>
  </si>
  <si>
    <t>Titre colonne DW</t>
  </si>
  <si>
    <t>Titre colonne DX</t>
  </si>
  <si>
    <t>Titre colonne DY</t>
  </si>
  <si>
    <t>Titre colonne DZ</t>
  </si>
  <si>
    <t>Titre colonne EA</t>
  </si>
  <si>
    <t>Titre colonne EB</t>
  </si>
  <si>
    <t>Titre colonne EC</t>
  </si>
  <si>
    <t>Titre colonne ED</t>
  </si>
  <si>
    <t>Titre colonne EE</t>
  </si>
  <si>
    <t>Titre colonne EF</t>
  </si>
  <si>
    <t>Titre colonne EG</t>
  </si>
  <si>
    <t>Titre colonne EH</t>
  </si>
  <si>
    <t>Titre colonne EI</t>
  </si>
  <si>
    <t>Titre colonne EJ</t>
  </si>
  <si>
    <t>Titre colonne EK</t>
  </si>
  <si>
    <t>Titre colonne EL</t>
  </si>
  <si>
    <t>Titre colonne EM</t>
  </si>
  <si>
    <t>Titre colonne EN</t>
  </si>
  <si>
    <t>Titre colonne EO</t>
  </si>
  <si>
    <t>Titre colonne EP</t>
  </si>
  <si>
    <t>Titre colonne EQ</t>
  </si>
  <si>
    <t>Titre colonne ER</t>
  </si>
  <si>
    <t>Titre colonne ES</t>
  </si>
  <si>
    <t>Titre colonne ET</t>
  </si>
  <si>
    <t>Titre colonne EU</t>
  </si>
  <si>
    <t>Titre colonne EV</t>
  </si>
  <si>
    <t>Titre colonne EW</t>
  </si>
  <si>
    <t>Titre colonne EX</t>
  </si>
  <si>
    <t>Titre colonne EY</t>
  </si>
  <si>
    <t>Titre colonne EZ</t>
  </si>
  <si>
    <t>Valeur Colonne selon ligne listbox</t>
  </si>
  <si>
    <t>Valeur cellule A1</t>
  </si>
  <si>
    <t>Valeur cellule B1</t>
  </si>
  <si>
    <t>Valeur cellule C1</t>
  </si>
  <si>
    <t>Valeur cellule D1</t>
  </si>
  <si>
    <t>Valeur cellule E1</t>
  </si>
  <si>
    <t>Valeur cellule F1</t>
  </si>
  <si>
    <t>Valeur cellule G1</t>
  </si>
  <si>
    <t>Valeur cellule H1</t>
  </si>
  <si>
    <t>Valeur cellule I1</t>
  </si>
  <si>
    <t>Valeur cellule J1</t>
  </si>
  <si>
    <t>Valeur cellule K1</t>
  </si>
  <si>
    <t>Valeur cellule L1</t>
  </si>
  <si>
    <t>Valeur cellule M1</t>
  </si>
  <si>
    <t>Valeur cellule N1</t>
  </si>
  <si>
    <t>Valeur cellule O1</t>
  </si>
  <si>
    <t>Valeur cellule P1</t>
  </si>
  <si>
    <t>Valeur cellule Q1</t>
  </si>
  <si>
    <t>Valeur cellule R1</t>
  </si>
  <si>
    <t>Valeur cellule S1</t>
  </si>
  <si>
    <t>Valeur cellule T1</t>
  </si>
  <si>
    <t>Valeur cellule U1</t>
  </si>
  <si>
    <t>Valeur cellule V1</t>
  </si>
  <si>
    <t>Valeur cellule W1</t>
  </si>
  <si>
    <t>Valeur cellule X1</t>
  </si>
  <si>
    <t>Valeur cellule Y1</t>
  </si>
  <si>
    <t>Valeur cellule Z1</t>
  </si>
  <si>
    <t>Valeur cellule AA1</t>
  </si>
  <si>
    <t>Valeur cellule AB1</t>
  </si>
  <si>
    <t>Valeur cellule AC1</t>
  </si>
  <si>
    <t>Valeur cellule AD1</t>
  </si>
  <si>
    <t>Valeur cellule AE1</t>
  </si>
  <si>
    <t>Valeur cellule AF1</t>
  </si>
  <si>
    <t>Valeur cellule AG1</t>
  </si>
  <si>
    <t>Valeur cellule AH1</t>
  </si>
  <si>
    <t>Valeur cellule AI1</t>
  </si>
  <si>
    <t>Valeur cellule AJ1</t>
  </si>
  <si>
    <t>Valeur cellule AK1</t>
  </si>
  <si>
    <t>Valeur cellule AL1</t>
  </si>
  <si>
    <t>Valeur cellule AM1</t>
  </si>
  <si>
    <t>Valeur cellule AN1</t>
  </si>
  <si>
    <t>Valeur cellule AO1</t>
  </si>
  <si>
    <t>Valeur cellule AP1</t>
  </si>
  <si>
    <t>Valeur cellule AQ1</t>
  </si>
  <si>
    <t>Valeur cellule AR1</t>
  </si>
  <si>
    <t>Valeur cellule AS1</t>
  </si>
  <si>
    <t>Valeur cellule AT1</t>
  </si>
  <si>
    <t>Valeur cellule AU1</t>
  </si>
  <si>
    <t>Valeur cellule AV1</t>
  </si>
  <si>
    <t>Valeur cellule AW1</t>
  </si>
  <si>
    <t>Valeur cellule AX1</t>
  </si>
  <si>
    <t>Valeur cellule AY1</t>
  </si>
  <si>
    <t>Valeur cellule AZ1</t>
  </si>
  <si>
    <t>Valeur cellule BA1</t>
  </si>
  <si>
    <t>Valeur cellule BB1</t>
  </si>
  <si>
    <t>Valeur cellule BC1</t>
  </si>
  <si>
    <t>Valeur cellule BD1</t>
  </si>
  <si>
    <t>Valeur cellule BE1</t>
  </si>
  <si>
    <t>Valeur cellule BF1</t>
  </si>
  <si>
    <t>Valeur cellule BG1</t>
  </si>
  <si>
    <t>Valeur cellule BH1</t>
  </si>
  <si>
    <t>Valeur cellule BI1</t>
  </si>
  <si>
    <t>Valeur cellule BJ1</t>
  </si>
  <si>
    <t>Valeur cellule BK1</t>
  </si>
  <si>
    <t>Valeur cellule BL1</t>
  </si>
  <si>
    <t>Valeur cellule BM1</t>
  </si>
  <si>
    <t>Valeur cellule BN1</t>
  </si>
  <si>
    <t>Valeur cellule BO1</t>
  </si>
  <si>
    <t>Valeur cellule BP1</t>
  </si>
  <si>
    <t>Valeur cellule BQ1</t>
  </si>
  <si>
    <t>Valeur cellule BR1</t>
  </si>
  <si>
    <t>Valeur cellule BS1</t>
  </si>
  <si>
    <t>Valeur cellule BT1</t>
  </si>
  <si>
    <t>Valeur cellule BU1</t>
  </si>
  <si>
    <t>Valeur cellule BV1</t>
  </si>
  <si>
    <t>Valeur cellule BW1</t>
  </si>
  <si>
    <t>Valeur cellule BX1</t>
  </si>
  <si>
    <t>Valeur cellule BY1</t>
  </si>
  <si>
    <t>Valeur cellule BZ1</t>
  </si>
  <si>
    <t>Valeur cellule CA1</t>
  </si>
  <si>
    <t>Valeur cellule CB1</t>
  </si>
  <si>
    <t>Valeur cellule CC1</t>
  </si>
  <si>
    <t>Valeur cellule CD1</t>
  </si>
  <si>
    <t>Valeur cellule CE1</t>
  </si>
  <si>
    <t>Valeur cellule CF1</t>
  </si>
  <si>
    <t>Valeur cellule CG1</t>
  </si>
  <si>
    <t>Valeur cellule CH1</t>
  </si>
  <si>
    <t>Valeur cellule CI1</t>
  </si>
  <si>
    <t>Valeur cellule CJ1</t>
  </si>
  <si>
    <t>Valeur cellule CK1</t>
  </si>
  <si>
    <t>Valeur cellule CL1</t>
  </si>
  <si>
    <t>Valeur cellule CM1</t>
  </si>
  <si>
    <t>Valeur cellule CN1</t>
  </si>
  <si>
    <t>Valeur cellule CO1</t>
  </si>
  <si>
    <t>Valeur cellule CP1</t>
  </si>
  <si>
    <t>Valeur cellule CQ1</t>
  </si>
  <si>
    <t>Valeur cellule CR1</t>
  </si>
  <si>
    <t>Valeur cellule CS1</t>
  </si>
  <si>
    <t>Valeur cellule CT1</t>
  </si>
  <si>
    <t>Valeur cellule CU1</t>
  </si>
  <si>
    <t>Valeur cellule CV1</t>
  </si>
  <si>
    <t>Valeur cellule CW1</t>
  </si>
  <si>
    <t>Valeur cellule CX1</t>
  </si>
  <si>
    <t>Valeur cellule CY1</t>
  </si>
  <si>
    <t>Valeur cellule CZ1</t>
  </si>
  <si>
    <t>Valeur cellule DE1</t>
  </si>
  <si>
    <t>Valeur cellule DF1</t>
  </si>
  <si>
    <t>Valeur cellule DG1</t>
  </si>
  <si>
    <t>Valeur cellule DH1</t>
  </si>
  <si>
    <t>Valeur cellule DI1</t>
  </si>
  <si>
    <t>Valeur cellule DJ1</t>
  </si>
  <si>
    <t>Valeur cellule DK1</t>
  </si>
  <si>
    <t>Valeur cellule DL1</t>
  </si>
  <si>
    <t>Valeur cellule DM1</t>
  </si>
  <si>
    <t>Valeur cellule DN1</t>
  </si>
  <si>
    <t>Valeur cellule DO1</t>
  </si>
  <si>
    <t>Valeur cellule DP1</t>
  </si>
  <si>
    <t>Valeur cellule DQ1</t>
  </si>
  <si>
    <t>Valeur cellule DR1</t>
  </si>
  <si>
    <t>Valeur cellule DS1</t>
  </si>
  <si>
    <t>Valeur cellule DT1</t>
  </si>
  <si>
    <t>Valeur cellule DU1</t>
  </si>
  <si>
    <t>Valeur cellule DV1</t>
  </si>
  <si>
    <t>Valeur cellule DW1</t>
  </si>
  <si>
    <t>Valeur cellule DX1</t>
  </si>
  <si>
    <t>Valeur cellule DY1</t>
  </si>
  <si>
    <t>Valeur cellule DZ1</t>
  </si>
  <si>
    <t>Valeur cellule EA1</t>
  </si>
  <si>
    <t>Valeur cellule EB1</t>
  </si>
  <si>
    <t>Valeur cellule EC1</t>
  </si>
  <si>
    <t>Valeur cellule ED1</t>
  </si>
  <si>
    <t>Valeur cellule EE1</t>
  </si>
  <si>
    <t>Valeur cellule EF1</t>
  </si>
  <si>
    <t>Valeur cellule EG1</t>
  </si>
  <si>
    <t>Valeur cellule EH1</t>
  </si>
  <si>
    <t>Valeur cellule EI1</t>
  </si>
  <si>
    <t>Valeur cellule EJ1</t>
  </si>
  <si>
    <t>Valeur cellule EK1</t>
  </si>
  <si>
    <t>Valeur cellule EL1</t>
  </si>
  <si>
    <t>Valeur cellule EM1</t>
  </si>
  <si>
    <t>Valeur cellule EN1</t>
  </si>
  <si>
    <t>Valeur cellule EO1</t>
  </si>
  <si>
    <t>Valeur cellule EP1</t>
  </si>
  <si>
    <t>Valeur cellule EQ1</t>
  </si>
  <si>
    <t>Valeur cellule ER1</t>
  </si>
  <si>
    <t>Valeur cellule ES1</t>
  </si>
  <si>
    <t>Valeur cellule ET1</t>
  </si>
  <si>
    <t>Valeur cellule EU1</t>
  </si>
  <si>
    <t>Valeur cellule EV1</t>
  </si>
  <si>
    <t>Valeur cellule EW1</t>
  </si>
  <si>
    <t>Valeur cellule EX1</t>
  </si>
  <si>
    <t>Valeur cellule EY1</t>
  </si>
  <si>
    <t>Valeur cellule EZ1</t>
  </si>
  <si>
    <t>Valeur cellule A2</t>
  </si>
  <si>
    <t>Valeur cellule B2</t>
  </si>
  <si>
    <t>Valeur cellule C2</t>
  </si>
  <si>
    <t>Valeur cellule D2</t>
  </si>
  <si>
    <t>Valeur cellule E2</t>
  </si>
  <si>
    <t>Valeur cellule F2</t>
  </si>
  <si>
    <t>Valeur cellule G2</t>
  </si>
  <si>
    <t>Valeur cellule H2</t>
  </si>
  <si>
    <t>Valeur cellule I2</t>
  </si>
  <si>
    <t>Valeur cellule J2</t>
  </si>
  <si>
    <t>Valeur cellule K2</t>
  </si>
  <si>
    <t>Valeur cellule L2</t>
  </si>
  <si>
    <t>Valeur cellule M2</t>
  </si>
  <si>
    <t>Valeur cellule N2</t>
  </si>
  <si>
    <t>Valeur cellule O2</t>
  </si>
  <si>
    <t>Valeur cellule P2</t>
  </si>
  <si>
    <t>Valeur cellule Q2</t>
  </si>
  <si>
    <t>Valeur cellule R2</t>
  </si>
  <si>
    <t>Valeur cellule S2</t>
  </si>
  <si>
    <t>Valeur cellule T2</t>
  </si>
  <si>
    <t>Valeur cellule U2</t>
  </si>
  <si>
    <t>Valeur cellule V2</t>
  </si>
  <si>
    <t>Valeur cellule W2</t>
  </si>
  <si>
    <t>Valeur cellule X2</t>
  </si>
  <si>
    <t>Valeur cellule Y2</t>
  </si>
  <si>
    <t>Valeur cellule Z2</t>
  </si>
  <si>
    <t>Valeur cellule AA2</t>
  </si>
  <si>
    <t>Valeur cellule AB2</t>
  </si>
  <si>
    <t>Valeur cellule AC2</t>
  </si>
  <si>
    <t>Valeur cellule AD2</t>
  </si>
  <si>
    <t>Valeur cellule AE2</t>
  </si>
  <si>
    <t>Valeur cellule AF2</t>
  </si>
  <si>
    <t>Valeur cellule AG2</t>
  </si>
  <si>
    <t>Valeur cellule AH2</t>
  </si>
  <si>
    <t>Valeur cellule AI2</t>
  </si>
  <si>
    <t>Valeur cellule AJ2</t>
  </si>
  <si>
    <t>Valeur cellule AK2</t>
  </si>
  <si>
    <t>Valeur cellule AL2</t>
  </si>
  <si>
    <t>Valeur cellule AM2</t>
  </si>
  <si>
    <t>Valeur cellule AN2</t>
  </si>
  <si>
    <t>Valeur cellule AO2</t>
  </si>
  <si>
    <t>Valeur cellule AP2</t>
  </si>
  <si>
    <t>Valeur cellule AQ2</t>
  </si>
  <si>
    <t>Valeur cellule AR2</t>
  </si>
  <si>
    <t>Valeur cellule AS2</t>
  </si>
  <si>
    <t>Valeur cellule AT2</t>
  </si>
  <si>
    <t>Valeur cellule AU2</t>
  </si>
  <si>
    <t>Valeur cellule AV2</t>
  </si>
  <si>
    <t>Valeur cellule AW2</t>
  </si>
  <si>
    <t>Valeur cellule AX2</t>
  </si>
  <si>
    <t>Valeur cellule AY2</t>
  </si>
  <si>
    <t>Valeur cellule AZ2</t>
  </si>
  <si>
    <t>Valeur cellule BA2</t>
  </si>
  <si>
    <t>Valeur cellule BB2</t>
  </si>
  <si>
    <t>Valeur cellule BC2</t>
  </si>
  <si>
    <t>Valeur cellule BD2</t>
  </si>
  <si>
    <t>Valeur cellule BE2</t>
  </si>
  <si>
    <t>Valeur cellule BF2</t>
  </si>
  <si>
    <t>Valeur cellule BG2</t>
  </si>
  <si>
    <t>Valeur cellule BH2</t>
  </si>
  <si>
    <t>Valeur cellule BI2</t>
  </si>
  <si>
    <t>Valeur cellule BJ2</t>
  </si>
  <si>
    <t>Valeur cellule BK2</t>
  </si>
  <si>
    <t>Valeur cellule BL2</t>
  </si>
  <si>
    <t>Valeur cellule BM2</t>
  </si>
  <si>
    <t>Valeur cellule BN2</t>
  </si>
  <si>
    <t>Valeur cellule BO2</t>
  </si>
  <si>
    <t>Valeur cellule BP2</t>
  </si>
  <si>
    <t>Valeur cellule BQ2</t>
  </si>
  <si>
    <t>Valeur cellule BR2</t>
  </si>
  <si>
    <t>Valeur cellule BS2</t>
  </si>
  <si>
    <t>Valeur cellule BT2</t>
  </si>
  <si>
    <t>Valeur cellule BU2</t>
  </si>
  <si>
    <t>Valeur cellule BV2</t>
  </si>
  <si>
    <t>Valeur cellule BW2</t>
  </si>
  <si>
    <t>Valeur cellule BX2</t>
  </si>
  <si>
    <t>Valeur cellule BY2</t>
  </si>
  <si>
    <t>Valeur cellule BZ2</t>
  </si>
  <si>
    <t>Valeur cellule CA2</t>
  </si>
  <si>
    <t>Valeur cellule CB2</t>
  </si>
  <si>
    <t>Valeur cellule CC2</t>
  </si>
  <si>
    <t>Valeur cellule CD2</t>
  </si>
  <si>
    <t>Valeur cellule CE2</t>
  </si>
  <si>
    <t>Valeur cellule CF2</t>
  </si>
  <si>
    <t>Valeur cellule CG2</t>
  </si>
  <si>
    <t>Valeur cellule CH2</t>
  </si>
  <si>
    <t>Valeur cellule CI2</t>
  </si>
  <si>
    <t>Valeur cellule CJ2</t>
  </si>
  <si>
    <t>Valeur cellule CK2</t>
  </si>
  <si>
    <t>Valeur cellule CL2</t>
  </si>
  <si>
    <t>Valeur cellule CM2</t>
  </si>
  <si>
    <t>Valeur cellule CN2</t>
  </si>
  <si>
    <t>Valeur cellule CO2</t>
  </si>
  <si>
    <t>Valeur cellule CP2</t>
  </si>
  <si>
    <t>Valeur cellule CQ2</t>
  </si>
  <si>
    <t>Valeur cellule CR2</t>
  </si>
  <si>
    <t>Valeur cellule CS2</t>
  </si>
  <si>
    <t>Valeur cellule CT2</t>
  </si>
  <si>
    <t>Valeur cellule CU2</t>
  </si>
  <si>
    <t>Valeur cellule CV2</t>
  </si>
  <si>
    <t>Valeur cellule CW2</t>
  </si>
  <si>
    <t>Valeur cellule CX2</t>
  </si>
  <si>
    <t>Valeur cellule CY2</t>
  </si>
  <si>
    <t>Valeur cellule CZ2</t>
  </si>
  <si>
    <t>Valeur cellule DE2</t>
  </si>
  <si>
    <t>Valeur cellule DF2</t>
  </si>
  <si>
    <t>Valeur cellule DG2</t>
  </si>
  <si>
    <t>Valeur cellule DH2</t>
  </si>
  <si>
    <t>Valeur cellule DI2</t>
  </si>
  <si>
    <t>Valeur cellule DJ2</t>
  </si>
  <si>
    <t>Valeur cellule DK2</t>
  </si>
  <si>
    <t>Valeur cellule DL2</t>
  </si>
  <si>
    <t>Valeur cellule DM2</t>
  </si>
  <si>
    <t>Valeur cellule DN2</t>
  </si>
  <si>
    <t>Valeur cellule DO2</t>
  </si>
  <si>
    <t>Valeur cellule DP2</t>
  </si>
  <si>
    <t>Valeur cellule DQ2</t>
  </si>
  <si>
    <t>Valeur cellule DR2</t>
  </si>
  <si>
    <t>Valeur cellule DS2</t>
  </si>
  <si>
    <t>Valeur cellule DT2</t>
  </si>
  <si>
    <t>Valeur cellule DU2</t>
  </si>
  <si>
    <t>Valeur cellule DV2</t>
  </si>
  <si>
    <t>Valeur cellule DW2</t>
  </si>
  <si>
    <t>Valeur cellule DX2</t>
  </si>
  <si>
    <t>Valeur cellule DY2</t>
  </si>
  <si>
    <t>Valeur cellule DZ2</t>
  </si>
  <si>
    <t>Valeur cellule EA2</t>
  </si>
  <si>
    <t>Valeur cellule EB2</t>
  </si>
  <si>
    <t>Valeur cellule EC2</t>
  </si>
  <si>
    <t>Valeur cellule ED2</t>
  </si>
  <si>
    <t>Valeur cellule EE2</t>
  </si>
  <si>
    <t>Valeur cellule EF2</t>
  </si>
  <si>
    <t>Valeur cellule EG2</t>
  </si>
  <si>
    <t>Valeur cellule EH2</t>
  </si>
  <si>
    <t>Valeur cellule EI2</t>
  </si>
  <si>
    <t>Valeur cellule EJ2</t>
  </si>
  <si>
    <t>Valeur cellule EK2</t>
  </si>
  <si>
    <t>Valeur cellule EL2</t>
  </si>
  <si>
    <t>Valeur cellule EM2</t>
  </si>
  <si>
    <t>Valeur cellule EN2</t>
  </si>
  <si>
    <t>Valeur cellule EO2</t>
  </si>
  <si>
    <t>Valeur cellule EP2</t>
  </si>
  <si>
    <t>Valeur cellule EQ2</t>
  </si>
  <si>
    <t>Valeur cellule ER2</t>
  </si>
  <si>
    <t>Valeur cellule ES2</t>
  </si>
  <si>
    <t>Valeur cellule ET2</t>
  </si>
  <si>
    <t>Valeur cellule EU2</t>
  </si>
  <si>
    <t>Valeur cellule EV2</t>
  </si>
  <si>
    <t>Valeur cellule EW2</t>
  </si>
  <si>
    <t>Valeur cellule EX2</t>
  </si>
  <si>
    <t>Valeur cellule EY2</t>
  </si>
  <si>
    <t>Valeur cellule EZ2</t>
  </si>
  <si>
    <t>Valeur cellule A3</t>
  </si>
  <si>
    <t>Valeur cellule B3</t>
  </si>
  <si>
    <t>Valeur cellule C3</t>
  </si>
  <si>
    <t>Valeur cellule D3</t>
  </si>
  <si>
    <t>Valeur cellule E3</t>
  </si>
  <si>
    <t>Valeur cellule F3</t>
  </si>
  <si>
    <t>Valeur cellule G3</t>
  </si>
  <si>
    <t>Valeur cellule H3</t>
  </si>
  <si>
    <t>Valeur cellule I3</t>
  </si>
  <si>
    <t>Valeur cellule J3</t>
  </si>
  <si>
    <t>Valeur cellule K3</t>
  </si>
  <si>
    <t>Valeur cellule L3</t>
  </si>
  <si>
    <t>Valeur cellule M3</t>
  </si>
  <si>
    <t>Valeur cellule N3</t>
  </si>
  <si>
    <t>Valeur cellule O3</t>
  </si>
  <si>
    <t>Valeur cellule P3</t>
  </si>
  <si>
    <t>Valeur cellule Q3</t>
  </si>
  <si>
    <t>Valeur cellule R3</t>
  </si>
  <si>
    <t>Valeur cellule S3</t>
  </si>
  <si>
    <t>Valeur cellule T3</t>
  </si>
  <si>
    <t>Valeur cellule U3</t>
  </si>
  <si>
    <t>Valeur cellule V3</t>
  </si>
  <si>
    <t>Valeur cellule W3</t>
  </si>
  <si>
    <t>Valeur cellule X3</t>
  </si>
  <si>
    <t>Valeur cellule Y3</t>
  </si>
  <si>
    <t>Valeur cellule Z3</t>
  </si>
  <si>
    <t>Valeur cellule AA3</t>
  </si>
  <si>
    <t>Valeur cellule AB3</t>
  </si>
  <si>
    <t>Valeur cellule AC3</t>
  </si>
  <si>
    <t>Valeur cellule AD3</t>
  </si>
  <si>
    <t>Valeur cellule AE3</t>
  </si>
  <si>
    <t>Valeur cellule AF3</t>
  </si>
  <si>
    <t>Valeur cellule AG3</t>
  </si>
  <si>
    <t>Valeur cellule AH3</t>
  </si>
  <si>
    <t>Valeur cellule AI3</t>
  </si>
  <si>
    <t>Valeur cellule AJ3</t>
  </si>
  <si>
    <t>Valeur cellule AK3</t>
  </si>
  <si>
    <t>Valeur cellule AL3</t>
  </si>
  <si>
    <t>Valeur cellule AM3</t>
  </si>
  <si>
    <t>Valeur cellule AN3</t>
  </si>
  <si>
    <t>Valeur cellule AO3</t>
  </si>
  <si>
    <t>Valeur cellule AP3</t>
  </si>
  <si>
    <t>Valeur cellule AQ3</t>
  </si>
  <si>
    <t>Valeur cellule AR3</t>
  </si>
  <si>
    <t>Valeur cellule AS3</t>
  </si>
  <si>
    <t>Valeur cellule AT3</t>
  </si>
  <si>
    <t>Valeur cellule AU3</t>
  </si>
  <si>
    <t>Valeur cellule AV3</t>
  </si>
  <si>
    <t>Valeur cellule AW3</t>
  </si>
  <si>
    <t>Valeur cellule AX3</t>
  </si>
  <si>
    <t>Valeur cellule AY3</t>
  </si>
  <si>
    <t>Valeur cellule AZ3</t>
  </si>
  <si>
    <t>Valeur cellule BA3</t>
  </si>
  <si>
    <t>Valeur cellule BB3</t>
  </si>
  <si>
    <t>Valeur cellule BC3</t>
  </si>
  <si>
    <t>Valeur cellule BD3</t>
  </si>
  <si>
    <t>Valeur cellule BE3</t>
  </si>
  <si>
    <t>Valeur cellule BF3</t>
  </si>
  <si>
    <t>Valeur cellule BG3</t>
  </si>
  <si>
    <t>Valeur cellule BH3</t>
  </si>
  <si>
    <t>Valeur cellule BI3</t>
  </si>
  <si>
    <t>Valeur cellule BJ3</t>
  </si>
  <si>
    <t>Valeur cellule BK3</t>
  </si>
  <si>
    <t>Valeur cellule BL3</t>
  </si>
  <si>
    <t>Valeur cellule BM3</t>
  </si>
  <si>
    <t>Valeur cellule BN3</t>
  </si>
  <si>
    <t>Valeur cellule BO3</t>
  </si>
  <si>
    <t>Valeur cellule BP3</t>
  </si>
  <si>
    <t>Valeur cellule BQ3</t>
  </si>
  <si>
    <t>Valeur cellule BR3</t>
  </si>
  <si>
    <t>Valeur cellule BS3</t>
  </si>
  <si>
    <t>Valeur cellule BT3</t>
  </si>
  <si>
    <t>Valeur cellule BU3</t>
  </si>
  <si>
    <t>Valeur cellule BV3</t>
  </si>
  <si>
    <t>Valeur cellule BW3</t>
  </si>
  <si>
    <t>Valeur cellule BX3</t>
  </si>
  <si>
    <t>Valeur cellule BY3</t>
  </si>
  <si>
    <t>Valeur cellule BZ3</t>
  </si>
  <si>
    <t>Valeur cellule CA3</t>
  </si>
  <si>
    <t>Valeur cellule CB3</t>
  </si>
  <si>
    <t>Valeur cellule CC3</t>
  </si>
  <si>
    <t>Valeur cellule CD3</t>
  </si>
  <si>
    <t>Valeur cellule CE3</t>
  </si>
  <si>
    <t>Valeur cellule CF3</t>
  </si>
  <si>
    <t>Valeur cellule CG3</t>
  </si>
  <si>
    <t>Valeur cellule CH3</t>
  </si>
  <si>
    <t>Valeur cellule CI3</t>
  </si>
  <si>
    <t>Valeur cellule CJ3</t>
  </si>
  <si>
    <t>Valeur cellule CK3</t>
  </si>
  <si>
    <t>Valeur cellule CL3</t>
  </si>
  <si>
    <t>Valeur cellule CM3</t>
  </si>
  <si>
    <t>Valeur cellule CN3</t>
  </si>
  <si>
    <t>Valeur cellule CO3</t>
  </si>
  <si>
    <t>Valeur cellule CP3</t>
  </si>
  <si>
    <t>Valeur cellule CQ3</t>
  </si>
  <si>
    <t>Valeur cellule CR3</t>
  </si>
  <si>
    <t>Valeur cellule CS3</t>
  </si>
  <si>
    <t>Valeur cellule CT3</t>
  </si>
  <si>
    <t>Valeur cellule CU3</t>
  </si>
  <si>
    <t>Valeur cellule CV3</t>
  </si>
  <si>
    <t>Valeur cellule CW3</t>
  </si>
  <si>
    <t>Valeur cellule CX3</t>
  </si>
  <si>
    <t>Valeur cellule CY3</t>
  </si>
  <si>
    <t>Valeur cellule CZ3</t>
  </si>
  <si>
    <t>Valeur cellule DE3</t>
  </si>
  <si>
    <t>Valeur cellule DF3</t>
  </si>
  <si>
    <t>Valeur cellule DG3</t>
  </si>
  <si>
    <t>Valeur cellule DH3</t>
  </si>
  <si>
    <t>Valeur cellule DI3</t>
  </si>
  <si>
    <t>Valeur cellule DJ3</t>
  </si>
  <si>
    <t>Valeur cellule DK3</t>
  </si>
  <si>
    <t>Valeur cellule DL3</t>
  </si>
  <si>
    <t>Valeur cellule DM3</t>
  </si>
  <si>
    <t>Valeur cellule DN3</t>
  </si>
  <si>
    <t>Valeur cellule DO3</t>
  </si>
  <si>
    <t>Valeur cellule DP3</t>
  </si>
  <si>
    <t>Valeur cellule DQ3</t>
  </si>
  <si>
    <t>Valeur cellule DR3</t>
  </si>
  <si>
    <t>Valeur cellule DS3</t>
  </si>
  <si>
    <t>Valeur cellule DT3</t>
  </si>
  <si>
    <t>Valeur cellule DU3</t>
  </si>
  <si>
    <t>Valeur cellule DV3</t>
  </si>
  <si>
    <t>Valeur cellule DW3</t>
  </si>
  <si>
    <t>Valeur cellule DX3</t>
  </si>
  <si>
    <t>Valeur cellule DY3</t>
  </si>
  <si>
    <t>Valeur cellule DZ3</t>
  </si>
  <si>
    <t>Valeur cellule EA3</t>
  </si>
  <si>
    <t>Valeur cellule EB3</t>
  </si>
  <si>
    <t>Valeur cellule EC3</t>
  </si>
  <si>
    <t>Valeur cellule ED3</t>
  </si>
  <si>
    <t>Valeur cellule EE3</t>
  </si>
  <si>
    <t>Valeur cellule EF3</t>
  </si>
  <si>
    <t>Valeur cellule EG3</t>
  </si>
  <si>
    <t>Valeur cellule EH3</t>
  </si>
  <si>
    <t>Valeur cellule EI3</t>
  </si>
  <si>
    <t>Valeur cellule EJ3</t>
  </si>
  <si>
    <t>Valeur cellule EK3</t>
  </si>
  <si>
    <t>Valeur cellule EL3</t>
  </si>
  <si>
    <t>Valeur cellule EM3</t>
  </si>
  <si>
    <t>Valeur cellule EN3</t>
  </si>
  <si>
    <t>Valeur cellule EO3</t>
  </si>
  <si>
    <t>Valeur cellule EP3</t>
  </si>
  <si>
    <t>Valeur cellule EQ3</t>
  </si>
  <si>
    <t>Valeur cellule ER3</t>
  </si>
  <si>
    <t>Valeur cellule ES3</t>
  </si>
  <si>
    <t>Valeur cellule ET3</t>
  </si>
  <si>
    <t>Valeur cellule EU3</t>
  </si>
  <si>
    <t>Valeur cellule EV3</t>
  </si>
  <si>
    <t>Valeur cellule EW3</t>
  </si>
  <si>
    <t>Valeur cellule EX3</t>
  </si>
  <si>
    <t>Valeur cellule EY3</t>
  </si>
  <si>
    <t>Valeur cellule EZ3</t>
  </si>
  <si>
    <t>Valeur cellule A4</t>
  </si>
  <si>
    <t>Valeur cellule B4</t>
  </si>
  <si>
    <t>Valeur cellule C4</t>
  </si>
  <si>
    <t>Valeur cellule D4</t>
  </si>
  <si>
    <t>Valeur cellule E4</t>
  </si>
  <si>
    <t>Valeur cellule F4</t>
  </si>
  <si>
    <t>Valeur cellule G4</t>
  </si>
  <si>
    <t>Valeur cellule H4</t>
  </si>
  <si>
    <t>Valeur cellule I4</t>
  </si>
  <si>
    <t>Valeur cellule J4</t>
  </si>
  <si>
    <t>Valeur cellule K4</t>
  </si>
  <si>
    <t>Valeur cellule L4</t>
  </si>
  <si>
    <t>Valeur cellule M4</t>
  </si>
  <si>
    <t>Valeur cellule N4</t>
  </si>
  <si>
    <t>Valeur cellule O4</t>
  </si>
  <si>
    <t>Valeur cellule P4</t>
  </si>
  <si>
    <t>Valeur cellule Q4</t>
  </si>
  <si>
    <t>Valeur cellule R4</t>
  </si>
  <si>
    <t>Valeur cellule S4</t>
  </si>
  <si>
    <t>Valeur cellule T4</t>
  </si>
  <si>
    <t>Valeur cellule U4</t>
  </si>
  <si>
    <t>Valeur cellule V4</t>
  </si>
  <si>
    <t>Valeur cellule W4</t>
  </si>
  <si>
    <t>Valeur cellule X4</t>
  </si>
  <si>
    <t>Valeur cellule Y4</t>
  </si>
  <si>
    <t>Valeur cellule Z4</t>
  </si>
  <si>
    <t>Valeur cellule AA4</t>
  </si>
  <si>
    <t>Valeur cellule AB4</t>
  </si>
  <si>
    <t>Valeur cellule AC4</t>
  </si>
  <si>
    <t>Valeur cellule AD4</t>
  </si>
  <si>
    <t>Valeur cellule AE4</t>
  </si>
  <si>
    <t>Valeur cellule AF4</t>
  </si>
  <si>
    <t>Valeur cellule AG4</t>
  </si>
  <si>
    <t>Valeur cellule AH4</t>
  </si>
  <si>
    <t>Valeur cellule AI4</t>
  </si>
  <si>
    <t>Valeur cellule AJ4</t>
  </si>
  <si>
    <t>Valeur cellule AK4</t>
  </si>
  <si>
    <t>Valeur cellule AL4</t>
  </si>
  <si>
    <t>Valeur cellule AM4</t>
  </si>
  <si>
    <t>Valeur cellule AN4</t>
  </si>
  <si>
    <t>Valeur cellule AO4</t>
  </si>
  <si>
    <t>Valeur cellule AP4</t>
  </si>
  <si>
    <t>Valeur cellule AQ4</t>
  </si>
  <si>
    <t>Valeur cellule AR4</t>
  </si>
  <si>
    <t>Valeur cellule AS4</t>
  </si>
  <si>
    <t>Valeur cellule AT4</t>
  </si>
  <si>
    <t>Valeur cellule AU4</t>
  </si>
  <si>
    <t>Valeur cellule AV4</t>
  </si>
  <si>
    <t>Valeur cellule AW4</t>
  </si>
  <si>
    <t>Valeur cellule AX4</t>
  </si>
  <si>
    <t>Valeur cellule AY4</t>
  </si>
  <si>
    <t>Valeur cellule AZ4</t>
  </si>
  <si>
    <t>Valeur cellule BA4</t>
  </si>
  <si>
    <t>Valeur cellule BB4</t>
  </si>
  <si>
    <t>Valeur cellule BC4</t>
  </si>
  <si>
    <t>Valeur cellule BD4</t>
  </si>
  <si>
    <t>Valeur cellule BE4</t>
  </si>
  <si>
    <t>Valeur cellule BF4</t>
  </si>
  <si>
    <t>Valeur cellule BG4</t>
  </si>
  <si>
    <t>Valeur cellule BH4</t>
  </si>
  <si>
    <t>Valeur cellule BI4</t>
  </si>
  <si>
    <t>Valeur cellule BJ4</t>
  </si>
  <si>
    <t>Valeur cellule BK4</t>
  </si>
  <si>
    <t>Valeur cellule BL4</t>
  </si>
  <si>
    <t>Valeur cellule BM4</t>
  </si>
  <si>
    <t>Valeur cellule BN4</t>
  </si>
  <si>
    <t>Valeur cellule BO4</t>
  </si>
  <si>
    <t>Valeur cellule BP4</t>
  </si>
  <si>
    <t>Valeur cellule BQ4</t>
  </si>
  <si>
    <t>Valeur cellule BR4</t>
  </si>
  <si>
    <t>Valeur cellule BS4</t>
  </si>
  <si>
    <t>Valeur cellule BT4</t>
  </si>
  <si>
    <t>Valeur cellule BU4</t>
  </si>
  <si>
    <t>Valeur cellule BV4</t>
  </si>
  <si>
    <t>Valeur cellule BW4</t>
  </si>
  <si>
    <t>Valeur cellule BX4</t>
  </si>
  <si>
    <t>Valeur cellule BY4</t>
  </si>
  <si>
    <t>Valeur cellule BZ4</t>
  </si>
  <si>
    <t>Valeur cellule CA4</t>
  </si>
  <si>
    <t>Valeur cellule CB4</t>
  </si>
  <si>
    <t>Valeur cellule CC4</t>
  </si>
  <si>
    <t>Valeur cellule CD4</t>
  </si>
  <si>
    <t>Valeur cellule CE4</t>
  </si>
  <si>
    <t>Valeur cellule CF4</t>
  </si>
  <si>
    <t>Valeur cellule CG4</t>
  </si>
  <si>
    <t>Valeur cellule CH4</t>
  </si>
  <si>
    <t>Valeur cellule CI4</t>
  </si>
  <si>
    <t>Valeur cellule CJ4</t>
  </si>
  <si>
    <t>Valeur cellule CK4</t>
  </si>
  <si>
    <t>Valeur cellule CL4</t>
  </si>
  <si>
    <t>Valeur cellule CM4</t>
  </si>
  <si>
    <t>Valeur cellule CN4</t>
  </si>
  <si>
    <t>Valeur cellule CO4</t>
  </si>
  <si>
    <t>Valeur cellule CP4</t>
  </si>
  <si>
    <t>Valeur cellule CQ4</t>
  </si>
  <si>
    <t>Valeur cellule CR4</t>
  </si>
  <si>
    <t>Valeur cellule CS4</t>
  </si>
  <si>
    <t>Valeur cellule CT4</t>
  </si>
  <si>
    <t>Valeur cellule CU4</t>
  </si>
  <si>
    <t>Valeur cellule CV4</t>
  </si>
  <si>
    <t>Valeur cellule CW4</t>
  </si>
  <si>
    <t>Valeur cellule CX4</t>
  </si>
  <si>
    <t>Valeur cellule CY4</t>
  </si>
  <si>
    <t>Valeur cellule CZ4</t>
  </si>
  <si>
    <t>Valeur cellule DE4</t>
  </si>
  <si>
    <t>Valeur cellule DF4</t>
  </si>
  <si>
    <t>Valeur cellule DG4</t>
  </si>
  <si>
    <t>Valeur cellule DH4</t>
  </si>
  <si>
    <t>Valeur cellule DI4</t>
  </si>
  <si>
    <t>Valeur cellule DJ4</t>
  </si>
  <si>
    <t>Valeur cellule DK4</t>
  </si>
  <si>
    <t>Valeur cellule DL4</t>
  </si>
  <si>
    <t>Valeur cellule DM4</t>
  </si>
  <si>
    <t>Valeur cellule DN4</t>
  </si>
  <si>
    <t>Valeur cellule DO4</t>
  </si>
  <si>
    <t>Valeur cellule DP4</t>
  </si>
  <si>
    <t>Valeur cellule DQ4</t>
  </si>
  <si>
    <t>Valeur cellule DR4</t>
  </si>
  <si>
    <t>Valeur cellule DS4</t>
  </si>
  <si>
    <t>Valeur cellule DT4</t>
  </si>
  <si>
    <t>Valeur cellule DU4</t>
  </si>
  <si>
    <t>Valeur cellule DV4</t>
  </si>
  <si>
    <t>Valeur cellule DW4</t>
  </si>
  <si>
    <t>Valeur cellule DX4</t>
  </si>
  <si>
    <t>Valeur cellule DY4</t>
  </si>
  <si>
    <t>Valeur cellule DZ4</t>
  </si>
  <si>
    <t>Valeur cellule EA4</t>
  </si>
  <si>
    <t>Valeur cellule EB4</t>
  </si>
  <si>
    <t>Valeur cellule EC4</t>
  </si>
  <si>
    <t>Valeur cellule ED4</t>
  </si>
  <si>
    <t>Valeur cellule EE4</t>
  </si>
  <si>
    <t>Valeur cellule EF4</t>
  </si>
  <si>
    <t>Valeur cellule EG4</t>
  </si>
  <si>
    <t>Valeur cellule EH4</t>
  </si>
  <si>
    <t>Valeur cellule EI4</t>
  </si>
  <si>
    <t>Valeur cellule EJ4</t>
  </si>
  <si>
    <t>Valeur cellule EK4</t>
  </si>
  <si>
    <t>Valeur cellule EL4</t>
  </si>
  <si>
    <t>Valeur cellule EM4</t>
  </si>
  <si>
    <t>Valeur cellule EN4</t>
  </si>
  <si>
    <t>Valeur cellule EO4</t>
  </si>
  <si>
    <t>Valeur cellule EP4</t>
  </si>
  <si>
    <t>Valeur cellule EQ4</t>
  </si>
  <si>
    <t>Valeur cellule ER4</t>
  </si>
  <si>
    <t>Valeur cellule ES4</t>
  </si>
  <si>
    <t>Valeur cellule ET4</t>
  </si>
  <si>
    <t>Valeur cellule EU4</t>
  </si>
  <si>
    <t>Valeur cellule EV4</t>
  </si>
  <si>
    <t>Valeur cellule EW4</t>
  </si>
  <si>
    <t>Valeur cellule EX4</t>
  </si>
  <si>
    <t>Valeur cellule EY4</t>
  </si>
  <si>
    <t>Valeur cellule EZ4</t>
  </si>
  <si>
    <t>Objet</t>
  </si>
  <si>
    <t xml:space="preserve">Version </t>
  </si>
  <si>
    <t>Créé le</t>
  </si>
  <si>
    <t>Màj</t>
  </si>
  <si>
    <t>Rédacteur</t>
  </si>
  <si>
    <t>Frédéric PARESY</t>
  </si>
  <si>
    <t>Description</t>
  </si>
  <si>
    <t>Aide Matrice verticale</t>
  </si>
  <si>
    <t>1.1</t>
  </si>
  <si>
    <t>Matrice Verticale de lecture de données chargées dans un tableau</t>
  </si>
  <si>
    <t>Quelque soit votre dessin d'enregistrement de votre fichier, vous pouvez construire votre modèle de présentation et d'analyse</t>
  </si>
  <si>
    <t>Exportez les données et ouvrez le fichier excel pour le copier dans l'onglet "LISTE"</t>
  </si>
  <si>
    <t>Glisser-déposer pour créer votre rapport sur mesure sur la partie gauche</t>
  </si>
  <si>
    <t>Créez votre modèle de rapport en glissant-déposant les champs prélistés dans les colonnes I-J</t>
  </si>
  <si>
    <t>1- Principe général</t>
  </si>
  <si>
    <t>Colonne I: intitulé de la colonne</t>
  </si>
  <si>
    <t>Colonne J: valeur de la donnée (de l'entreprise)</t>
  </si>
  <si>
    <t>Selon votre configuration écran, il se peut que les colonnes I&amp;J soient cachées… Elles sont sur la droite. ;-)</t>
  </si>
  <si>
    <t>Les colonnes A à G sont prévus pour une impression en mode "portrait" en A4</t>
  </si>
  <si>
    <t>Par défaut, si "Titre colonne A" est sélectionné, les colonnes I et J sont identiques</t>
  </si>
  <si>
    <t>Les données listées sont sur les 157 premières colonnes de la feuille "Liste"</t>
  </si>
  <si>
    <t xml:space="preserve"> - de masquer les colonnes I&amp;J; au lieu de les supprimer, </t>
  </si>
  <si>
    <t>Aucun</t>
  </si>
  <si>
    <t>http://www.atoma.org</t>
  </si>
  <si>
    <t>libre</t>
  </si>
  <si>
    <r>
      <t>Faites Copier (</t>
    </r>
    <r>
      <rPr>
        <b/>
        <sz val="9"/>
        <color theme="2" tint="-0.749992370372631"/>
        <rFont val="Calibri"/>
        <family val="2"/>
        <scheme val="minor"/>
      </rPr>
      <t>[Ctrl+C]</t>
    </r>
    <r>
      <rPr>
        <sz val="9"/>
        <color theme="2" tint="-0.749992370372631"/>
        <rFont val="Calibri"/>
        <family val="2"/>
        <scheme val="minor"/>
      </rPr>
      <t>); ou "clic-droit &gt; copier"</t>
    </r>
  </si>
  <si>
    <r>
      <t>Modifiez la valeur "Liste!B1:</t>
    </r>
    <r>
      <rPr>
        <i/>
        <sz val="9"/>
        <color theme="2" tint="-0.749992370372631"/>
        <rFont val="Calibri"/>
        <family val="2"/>
        <scheme val="minor"/>
      </rPr>
      <t>B</t>
    </r>
    <r>
      <rPr>
        <b/>
        <i/>
        <sz val="9"/>
        <color theme="2" tint="-0.749992370372631"/>
        <rFont val="Calibri"/>
        <family val="2"/>
        <scheme val="minor"/>
      </rPr>
      <t>5000</t>
    </r>
    <r>
      <rPr>
        <sz val="9"/>
        <color theme="2" tint="-0.749992370372631"/>
        <rFont val="Calibri"/>
        <family val="2"/>
        <scheme val="minor"/>
      </rPr>
      <t>" selon le nombre d'entreprises exportées</t>
    </r>
  </si>
  <si>
    <t>Le clic-droit sur la listbox permet de l'éditer pour gérer</t>
  </si>
  <si>
    <t>Les champs à lister dans la listbox</t>
  </si>
  <si>
    <t>La valdeur de référence (à ne pas modifier)</t>
  </si>
  <si>
    <t>Le nombre d'éléments à lister</t>
  </si>
  <si>
    <t>Le tableau de l'onglet LISTE s'adapte si vous copiez plus de colonnes ou de lignes</t>
  </si>
  <si>
    <t>Plus de 160 colonnes?</t>
  </si>
  <si>
    <t>Ouvrez l'onglet masqué "RecupFonction" pour récupérer les champs à copier en colonne J</t>
  </si>
  <si>
    <t>Aller en ligne 158 pour copier les valeur suivantes à mettre en J</t>
  </si>
  <si>
    <t>5 - Conseils?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</si>
</sst>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b/>
      <sz val="9"/>
      <color theme="2" tint="-0.749992370372631"/>
      <name val="Calibri"/>
      <family val="2"/>
      <scheme val="minor"/>
    </font>
    <font>
      <i/>
      <sz val="9"/>
      <color theme="2" tint="-0.749992370372631"/>
      <name val="Calibri"/>
      <family val="2"/>
      <scheme val="minor"/>
    </font>
    <font>
      <b/>
      <i/>
      <sz val="9"/>
      <color theme="2" tint="-0.749992370372631"/>
      <name val="Calibri"/>
      <family val="2"/>
      <scheme val="minor"/>
    </font>
    <font>
      <u/>
      <sz val="10"/>
      <color theme="2" tint="-0.749992370372631"/>
      <name val="Calibri"/>
      <family val="2"/>
    </font>
    <font>
      <b/>
      <u/>
      <sz val="10"/>
      <color theme="2" tint="-0.749992370372631"/>
      <name val="Calibri"/>
      <family val="2"/>
      <scheme val="minor"/>
    </font>
    <font>
      <b/>
      <u/>
      <sz val="9"/>
      <color theme="2" tint="-0.74999237037263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B4AB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603C32"/>
      </bottom>
      <diagonal/>
    </border>
    <border>
      <left/>
      <right/>
      <top style="medium">
        <color theme="0" tint="-0.14996795556505021"/>
      </top>
      <bottom style="medium">
        <color rgb="FF603C32"/>
      </bottom>
      <diagonal/>
    </border>
    <border>
      <left/>
      <right style="medium">
        <color theme="5" tint="-0.499984740745262"/>
      </right>
      <top style="medium">
        <color theme="0" tint="-0.14996795556505021"/>
      </top>
      <bottom style="medium">
        <color rgb="FF603C3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499984740745262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4" applyNumberFormat="0" applyAlignment="0" applyProtection="0"/>
    <xf numFmtId="0" fontId="17" fillId="9" borderId="15" applyNumberFormat="0" applyAlignment="0" applyProtection="0"/>
    <xf numFmtId="0" fontId="18" fillId="9" borderId="14" applyNumberFormat="0" applyAlignment="0" applyProtection="0"/>
    <xf numFmtId="0" fontId="19" fillId="0" borderId="16" applyNumberFormat="0" applyFill="0" applyAlignment="0" applyProtection="0"/>
    <xf numFmtId="0" fontId="2" fillId="10" borderId="17" applyNumberFormat="0" applyAlignment="0" applyProtection="0"/>
    <xf numFmtId="0" fontId="20" fillId="0" borderId="0" applyNumberFormat="0" applyFill="0" applyBorder="0" applyAlignment="0" applyProtection="0"/>
    <xf numFmtId="0" fontId="8" fillId="11" borderId="18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35" borderId="0" applyNumberFormat="0" applyBorder="0" applyAlignment="0" applyProtection="0"/>
  </cellStyleXfs>
  <cellXfs count="80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1" fontId="0" fillId="0" borderId="0" xfId="0" applyNumberFormat="1" applyProtection="1"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right"/>
    </xf>
    <xf numFmtId="0" fontId="4" fillId="0" borderId="0" xfId="0" applyFont="1" applyFill="1"/>
    <xf numFmtId="0" fontId="0" fillId="2" borderId="0" xfId="0" applyFill="1"/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3" borderId="3" xfId="0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/>
    <xf numFmtId="0" fontId="5" fillId="0" borderId="0" xfId="0" applyFont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3" borderId="5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2" fillId="3" borderId="8" xfId="0" applyFont="1" applyFill="1" applyBorder="1"/>
    <xf numFmtId="0" fontId="0" fillId="4" borderId="0" xfId="0" applyFont="1" applyFill="1" applyBorder="1"/>
    <xf numFmtId="0" fontId="0" fillId="4" borderId="9" xfId="0" applyFont="1" applyFill="1" applyBorder="1"/>
    <xf numFmtId="0" fontId="0" fillId="4" borderId="4" xfId="0" applyFont="1" applyFill="1" applyBorder="1"/>
    <xf numFmtId="0" fontId="0" fillId="4" borderId="10" xfId="0" applyFont="1" applyFill="1" applyBorder="1"/>
    <xf numFmtId="0" fontId="22" fillId="2" borderId="0" xfId="0" applyFont="1" applyFill="1"/>
    <xf numFmtId="0" fontId="3" fillId="36" borderId="6" xfId="0" applyFont="1" applyFill="1" applyBorder="1"/>
    <xf numFmtId="0" fontId="0" fillId="36" borderId="6" xfId="0" applyFont="1" applyFill="1" applyBorder="1"/>
    <xf numFmtId="0" fontId="22" fillId="36" borderId="6" xfId="0" applyFont="1" applyFill="1" applyBorder="1"/>
    <xf numFmtId="0" fontId="0" fillId="36" borderId="6" xfId="0" applyFill="1" applyBorder="1"/>
    <xf numFmtId="0" fontId="3" fillId="36" borderId="0" xfId="0" applyFont="1" applyFill="1" applyBorder="1"/>
    <xf numFmtId="0" fontId="0" fillId="36" borderId="0" xfId="0" applyFill="1" applyBorder="1"/>
    <xf numFmtId="0" fontId="22" fillId="36" borderId="0" xfId="0" applyFont="1" applyFill="1" applyBorder="1"/>
    <xf numFmtId="0" fontId="22" fillId="36" borderId="0" xfId="1" applyFont="1" applyFill="1" applyBorder="1" applyAlignment="1" applyProtection="1"/>
    <xf numFmtId="0" fontId="0" fillId="36" borderId="0" xfId="0" applyFont="1" applyFill="1" applyBorder="1"/>
    <xf numFmtId="0" fontId="3" fillId="37" borderId="1" xfId="0" applyFont="1" applyFill="1" applyBorder="1" applyAlignment="1">
      <alignment horizontal="left" vertical="center"/>
    </xf>
    <xf numFmtId="0" fontId="3" fillId="37" borderId="2" xfId="0" applyFont="1" applyFill="1" applyBorder="1" applyAlignment="1">
      <alignment horizontal="left" vertical="center"/>
    </xf>
    <xf numFmtId="0" fontId="2" fillId="37" borderId="2" xfId="0" applyFont="1" applyFill="1" applyBorder="1"/>
    <xf numFmtId="0" fontId="2" fillId="37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/>
    <xf numFmtId="0" fontId="25" fillId="36" borderId="6" xfId="0" applyFont="1" applyFill="1" applyBorder="1" applyAlignment="1">
      <alignment horizontal="center"/>
    </xf>
    <xf numFmtId="0" fontId="25" fillId="36" borderId="6" xfId="0" applyFont="1" applyFill="1" applyBorder="1"/>
    <xf numFmtId="0" fontId="23" fillId="36" borderId="0" xfId="0" applyFont="1" applyFill="1" applyBorder="1" applyAlignment="1">
      <alignment horizontal="center"/>
    </xf>
    <xf numFmtId="0" fontId="23" fillId="36" borderId="0" xfId="0" applyFont="1" applyFill="1" applyBorder="1"/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6" fillId="2" borderId="0" xfId="0" applyFont="1" applyFill="1" applyAlignment="1">
      <alignment horizontal="left" indent="4"/>
    </xf>
    <xf numFmtId="0" fontId="27" fillId="2" borderId="0" xfId="0" applyFont="1" applyFill="1" applyAlignment="1">
      <alignment horizontal="left" indent="1"/>
    </xf>
    <xf numFmtId="0" fontId="26" fillId="2" borderId="0" xfId="0" applyFont="1" applyFill="1"/>
    <xf numFmtId="0" fontId="23" fillId="4" borderId="6" xfId="0" applyFont="1" applyFill="1" applyBorder="1"/>
    <xf numFmtId="0" fontId="23" fillId="4" borderId="0" xfId="0" applyFont="1" applyFill="1" applyBorder="1"/>
    <xf numFmtId="0" fontId="30" fillId="4" borderId="0" xfId="1" applyFont="1" applyFill="1" applyBorder="1" applyAlignment="1" applyProtection="1"/>
    <xf numFmtId="0" fontId="23" fillId="4" borderId="4" xfId="0" applyFont="1" applyFill="1" applyBorder="1"/>
    <xf numFmtId="0" fontId="1" fillId="36" borderId="6" xfId="0" applyFont="1" applyFill="1" applyBorder="1" applyAlignment="1">
      <alignment horizontal="center"/>
    </xf>
    <xf numFmtId="14" fontId="0" fillId="36" borderId="0" xfId="0" applyNumberFormat="1" applyFont="1" applyFill="1" applyBorder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3" fillId="36" borderId="21" xfId="0" applyFont="1" applyFill="1" applyBorder="1"/>
    <xf numFmtId="0" fontId="0" fillId="36" borderId="21" xfId="0" applyFont="1" applyFill="1" applyBorder="1"/>
    <xf numFmtId="0" fontId="0" fillId="36" borderId="21" xfId="0" applyFont="1" applyFill="1" applyBorder="1" applyAlignment="1">
      <alignment horizontal="center"/>
    </xf>
    <xf numFmtId="0" fontId="23" fillId="36" borderId="21" xfId="0" applyFont="1" applyFill="1" applyBorder="1" applyAlignment="1">
      <alignment horizontal="center"/>
    </xf>
    <xf numFmtId="0" fontId="23" fillId="36" borderId="21" xfId="0" applyFont="1" applyFill="1" applyBorder="1"/>
    <xf numFmtId="0" fontId="0" fillId="36" borderId="21" xfId="0" applyFill="1" applyBorder="1"/>
    <xf numFmtId="0" fontId="22" fillId="36" borderId="21" xfId="0" applyFont="1" applyFill="1" applyBorder="1"/>
    <xf numFmtId="0" fontId="0" fillId="4" borderId="0" xfId="0" applyFill="1"/>
    <xf numFmtId="0" fontId="31" fillId="2" borderId="0" xfId="0" applyFont="1" applyFill="1"/>
    <xf numFmtId="0" fontId="32" fillId="2" borderId="0" xfId="0" applyFont="1" applyFill="1"/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Lien hypertexte" xfId="1" builtinId="8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15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right" vertical="bottom" textRotation="0" wrapText="0" relative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5" dropStyle="combo" dx="17" fmlaLink="$D$2" fmlaRange="LISTE!A1:A5000" sel="1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0</xdr:row>
          <xdr:rowOff>95250</xdr:rowOff>
        </xdr:from>
        <xdr:to>
          <xdr:col>4</xdr:col>
          <xdr:colOff>342900</xdr:colOff>
          <xdr:row>1</xdr:row>
          <xdr:rowOff>123825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BCE3700-87D4-4ABB-9854-7E7A30E13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695739</xdr:colOff>
      <xdr:row>0</xdr:row>
      <xdr:rowOff>117251</xdr:rowOff>
    </xdr:from>
    <xdr:to>
      <xdr:col>10</xdr:col>
      <xdr:colOff>468328</xdr:colOff>
      <xdr:row>5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FAD33E-85CB-4854-9C3A-3B37616075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6760"/>
        <a:stretch/>
      </xdr:blipFill>
      <xdr:spPr>
        <a:xfrm>
          <a:off x="2219739" y="117251"/>
          <a:ext cx="5868589" cy="797149"/>
        </a:xfrm>
        <a:prstGeom prst="rect">
          <a:avLst/>
        </a:prstGeom>
      </xdr:spPr>
    </xdr:pic>
    <xdr:clientData/>
  </xdr:twoCellAnchor>
  <xdr:twoCellAnchor editAs="oneCell">
    <xdr:from>
      <xdr:col>7</xdr:col>
      <xdr:colOff>235319</xdr:colOff>
      <xdr:row>49</xdr:row>
      <xdr:rowOff>66673</xdr:rowOff>
    </xdr:from>
    <xdr:to>
      <xdr:col>9</xdr:col>
      <xdr:colOff>496785</xdr:colOff>
      <xdr:row>59</xdr:row>
      <xdr:rowOff>66674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5E941D-C416-4E3D-B76B-DBDFEEC74F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160" t="40476" r="59108" b="11587"/>
        <a:stretch/>
      </xdr:blipFill>
      <xdr:spPr>
        <a:xfrm>
          <a:off x="5550269" y="8181973"/>
          <a:ext cx="1785466" cy="16192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A1:EZ65535" headerRowCount="0" totalsRowShown="0" headerRowDxfId="157" headerRowBorderDxfId="156">
  <tableColumns count="156">
    <tableColumn id="1" xr3:uid="{00000000-0010-0000-0000-000001000000}" name="Colonne1" headerRowDxfId="155"/>
    <tableColumn id="2" xr3:uid="{00000000-0010-0000-0000-000002000000}" name="Colonne2" headerRowDxfId="154"/>
    <tableColumn id="3" xr3:uid="{00000000-0010-0000-0000-000003000000}" name="Colonne3" headerRowDxfId="153"/>
    <tableColumn id="4" xr3:uid="{00000000-0010-0000-0000-000004000000}" name="Colonne4" headerRowDxfId="152"/>
    <tableColumn id="5" xr3:uid="{00000000-0010-0000-0000-000005000000}" name="Colonne5" headerRowDxfId="151"/>
    <tableColumn id="6" xr3:uid="{00000000-0010-0000-0000-000006000000}" name="Colonne6" headerRowDxfId="150"/>
    <tableColumn id="7" xr3:uid="{00000000-0010-0000-0000-000007000000}" name="Colonne7" headerRowDxfId="149"/>
    <tableColumn id="8" xr3:uid="{00000000-0010-0000-0000-000008000000}" name="Colonne8" headerRowDxfId="148"/>
    <tableColumn id="9" xr3:uid="{00000000-0010-0000-0000-000009000000}" name="Colonne9" headerRowDxfId="147"/>
    <tableColumn id="10" xr3:uid="{00000000-0010-0000-0000-00000A000000}" name="Colonne10" headerRowDxfId="146"/>
    <tableColumn id="11" xr3:uid="{00000000-0010-0000-0000-00000B000000}" name="Colonne11" headerRowDxfId="145"/>
    <tableColumn id="12" xr3:uid="{00000000-0010-0000-0000-00000C000000}" name="Colonne12" headerRowDxfId="144"/>
    <tableColumn id="13" xr3:uid="{00000000-0010-0000-0000-00000D000000}" name="Colonne13" headerRowDxfId="143"/>
    <tableColumn id="14" xr3:uid="{00000000-0010-0000-0000-00000E000000}" name="Colonne14" headerRowDxfId="142"/>
    <tableColumn id="15" xr3:uid="{00000000-0010-0000-0000-00000F000000}" name="Colonne15" headerRowDxfId="141"/>
    <tableColumn id="16" xr3:uid="{00000000-0010-0000-0000-000010000000}" name="Colonne16" headerRowDxfId="140"/>
    <tableColumn id="17" xr3:uid="{00000000-0010-0000-0000-000011000000}" name="Colonne17" headerRowDxfId="139"/>
    <tableColumn id="18" xr3:uid="{00000000-0010-0000-0000-000012000000}" name="Colonne18" headerRowDxfId="138"/>
    <tableColumn id="19" xr3:uid="{00000000-0010-0000-0000-000013000000}" name="Colonne19" headerRowDxfId="137"/>
    <tableColumn id="20" xr3:uid="{00000000-0010-0000-0000-000014000000}" name="Colonne20" headerRowDxfId="136"/>
    <tableColumn id="21" xr3:uid="{00000000-0010-0000-0000-000015000000}" name="Colonne21" headerRowDxfId="135"/>
    <tableColumn id="22" xr3:uid="{00000000-0010-0000-0000-000016000000}" name="Colonne22" headerRowDxfId="134"/>
    <tableColumn id="23" xr3:uid="{00000000-0010-0000-0000-000017000000}" name="Colonne23" headerRowDxfId="133"/>
    <tableColumn id="24" xr3:uid="{00000000-0010-0000-0000-000018000000}" name="Colonne24" headerRowDxfId="132"/>
    <tableColumn id="25" xr3:uid="{00000000-0010-0000-0000-000019000000}" name="Colonne25" headerRowDxfId="131"/>
    <tableColumn id="26" xr3:uid="{00000000-0010-0000-0000-00001A000000}" name="Colonne26" headerRowDxfId="130"/>
    <tableColumn id="27" xr3:uid="{00000000-0010-0000-0000-00001B000000}" name="Colonne27" headerRowDxfId="129"/>
    <tableColumn id="28" xr3:uid="{00000000-0010-0000-0000-00001C000000}" name="Colonne28" headerRowDxfId="128"/>
    <tableColumn id="29" xr3:uid="{00000000-0010-0000-0000-00001D000000}" name="Colonne29" headerRowDxfId="127"/>
    <tableColumn id="30" xr3:uid="{00000000-0010-0000-0000-00001E000000}" name="Colonne30" headerRowDxfId="126"/>
    <tableColumn id="31" xr3:uid="{00000000-0010-0000-0000-00001F000000}" name="Colonne31" headerRowDxfId="125"/>
    <tableColumn id="32" xr3:uid="{00000000-0010-0000-0000-000020000000}" name="Colonne32" headerRowDxfId="124"/>
    <tableColumn id="33" xr3:uid="{00000000-0010-0000-0000-000021000000}" name="Colonne33" headerRowDxfId="123"/>
    <tableColumn id="34" xr3:uid="{00000000-0010-0000-0000-000022000000}" name="Colonne34" headerRowDxfId="122"/>
    <tableColumn id="35" xr3:uid="{00000000-0010-0000-0000-000023000000}" name="Colonne35" headerRowDxfId="121"/>
    <tableColumn id="36" xr3:uid="{00000000-0010-0000-0000-000024000000}" name="Colonne36" headerRowDxfId="120"/>
    <tableColumn id="37" xr3:uid="{00000000-0010-0000-0000-000025000000}" name="Colonne37" headerRowDxfId="119"/>
    <tableColumn id="38" xr3:uid="{00000000-0010-0000-0000-000026000000}" name="Colonne38" headerRowDxfId="118"/>
    <tableColumn id="39" xr3:uid="{00000000-0010-0000-0000-000027000000}" name="Colonne39" headerRowDxfId="117"/>
    <tableColumn id="40" xr3:uid="{00000000-0010-0000-0000-000028000000}" name="Colonne40" headerRowDxfId="116"/>
    <tableColumn id="41" xr3:uid="{00000000-0010-0000-0000-000029000000}" name="Colonne41" headerRowDxfId="115"/>
    <tableColumn id="42" xr3:uid="{00000000-0010-0000-0000-00002A000000}" name="Colonne42" headerRowDxfId="114"/>
    <tableColumn id="43" xr3:uid="{00000000-0010-0000-0000-00002B000000}" name="Colonne43" headerRowDxfId="113"/>
    <tableColumn id="44" xr3:uid="{00000000-0010-0000-0000-00002C000000}" name="Colonne44" headerRowDxfId="112"/>
    <tableColumn id="45" xr3:uid="{00000000-0010-0000-0000-00002D000000}" name="Colonne45" headerRowDxfId="111"/>
    <tableColumn id="46" xr3:uid="{00000000-0010-0000-0000-00002E000000}" name="Colonne46" headerRowDxfId="110"/>
    <tableColumn id="47" xr3:uid="{00000000-0010-0000-0000-00002F000000}" name="Colonne47" headerRowDxfId="109"/>
    <tableColumn id="48" xr3:uid="{00000000-0010-0000-0000-000030000000}" name="Colonne48" headerRowDxfId="108"/>
    <tableColumn id="49" xr3:uid="{00000000-0010-0000-0000-000031000000}" name="Colonne49" headerRowDxfId="107"/>
    <tableColumn id="50" xr3:uid="{00000000-0010-0000-0000-000032000000}" name="Colonne50" headerRowDxfId="106"/>
    <tableColumn id="51" xr3:uid="{00000000-0010-0000-0000-000033000000}" name="Colonne51" headerRowDxfId="105"/>
    <tableColumn id="52" xr3:uid="{00000000-0010-0000-0000-000034000000}" name="Colonne52" headerRowDxfId="104"/>
    <tableColumn id="53" xr3:uid="{00000000-0010-0000-0000-000035000000}" name="Colonne53" headerRowDxfId="103"/>
    <tableColumn id="54" xr3:uid="{00000000-0010-0000-0000-000036000000}" name="Colonne54" headerRowDxfId="102"/>
    <tableColumn id="55" xr3:uid="{00000000-0010-0000-0000-000037000000}" name="Colonne55" headerRowDxfId="101"/>
    <tableColumn id="56" xr3:uid="{00000000-0010-0000-0000-000038000000}" name="Colonne56" headerRowDxfId="100"/>
    <tableColumn id="57" xr3:uid="{00000000-0010-0000-0000-000039000000}" name="Colonne57" headerRowDxfId="99"/>
    <tableColumn id="58" xr3:uid="{00000000-0010-0000-0000-00003A000000}" name="Colonne58" headerRowDxfId="98"/>
    <tableColumn id="59" xr3:uid="{00000000-0010-0000-0000-00003B000000}" name="Colonne59" headerRowDxfId="97"/>
    <tableColumn id="60" xr3:uid="{00000000-0010-0000-0000-00003C000000}" name="Colonne60" headerRowDxfId="96"/>
    <tableColumn id="61" xr3:uid="{00000000-0010-0000-0000-00003D000000}" name="Colonne61" headerRowDxfId="95"/>
    <tableColumn id="62" xr3:uid="{00000000-0010-0000-0000-00003E000000}" name="Colonne62" headerRowDxfId="94"/>
    <tableColumn id="63" xr3:uid="{00000000-0010-0000-0000-00003F000000}" name="Colonne63" headerRowDxfId="93"/>
    <tableColumn id="64" xr3:uid="{00000000-0010-0000-0000-000040000000}" name="Colonne64" headerRowDxfId="92"/>
    <tableColumn id="65" xr3:uid="{00000000-0010-0000-0000-000041000000}" name="Colonne65" headerRowDxfId="91"/>
    <tableColumn id="66" xr3:uid="{00000000-0010-0000-0000-000042000000}" name="Colonne66" headerRowDxfId="90"/>
    <tableColumn id="67" xr3:uid="{00000000-0010-0000-0000-000043000000}" name="Colonne67" headerRowDxfId="89"/>
    <tableColumn id="68" xr3:uid="{00000000-0010-0000-0000-000044000000}" name="Colonne68" headerRowDxfId="88"/>
    <tableColumn id="69" xr3:uid="{00000000-0010-0000-0000-000045000000}" name="Colonne69" headerRowDxfId="87"/>
    <tableColumn id="70" xr3:uid="{00000000-0010-0000-0000-000046000000}" name="Colonne70" headerRowDxfId="86"/>
    <tableColumn id="71" xr3:uid="{00000000-0010-0000-0000-000047000000}" name="Colonne71" headerRowDxfId="85"/>
    <tableColumn id="72" xr3:uid="{00000000-0010-0000-0000-000048000000}" name="Colonne72" headerRowDxfId="84"/>
    <tableColumn id="73" xr3:uid="{00000000-0010-0000-0000-000049000000}" name="Colonne73" headerRowDxfId="83"/>
    <tableColumn id="74" xr3:uid="{00000000-0010-0000-0000-00004A000000}" name="Colonne74" headerRowDxfId="82"/>
    <tableColumn id="75" xr3:uid="{00000000-0010-0000-0000-00004B000000}" name="Colonne75" headerRowDxfId="81"/>
    <tableColumn id="76" xr3:uid="{00000000-0010-0000-0000-00004C000000}" name="Colonne76" headerRowDxfId="80"/>
    <tableColumn id="77" xr3:uid="{00000000-0010-0000-0000-00004D000000}" name="Colonne77" headerRowDxfId="79"/>
    <tableColumn id="78" xr3:uid="{00000000-0010-0000-0000-00004E000000}" name="Colonne78" headerRowDxfId="78"/>
    <tableColumn id="79" xr3:uid="{00000000-0010-0000-0000-00004F000000}" name="Colonne79" headerRowDxfId="77"/>
    <tableColumn id="80" xr3:uid="{00000000-0010-0000-0000-000050000000}" name="Colonne80" headerRowDxfId="76"/>
    <tableColumn id="81" xr3:uid="{00000000-0010-0000-0000-000051000000}" name="Colonne81" headerRowDxfId="75"/>
    <tableColumn id="82" xr3:uid="{00000000-0010-0000-0000-000052000000}" name="Colonne82" headerRowDxfId="74"/>
    <tableColumn id="83" xr3:uid="{00000000-0010-0000-0000-000053000000}" name="Colonne83" headerRowDxfId="73"/>
    <tableColumn id="84" xr3:uid="{00000000-0010-0000-0000-000054000000}" name="Colonne84" headerRowDxfId="72"/>
    <tableColumn id="85" xr3:uid="{00000000-0010-0000-0000-000055000000}" name="Colonne85" headerRowDxfId="71"/>
    <tableColumn id="86" xr3:uid="{00000000-0010-0000-0000-000056000000}" name="Colonne86" headerRowDxfId="70"/>
    <tableColumn id="87" xr3:uid="{00000000-0010-0000-0000-000057000000}" name="Colonne87" headerRowDxfId="69"/>
    <tableColumn id="88" xr3:uid="{00000000-0010-0000-0000-000058000000}" name="Colonne88" headerRowDxfId="68"/>
    <tableColumn id="89" xr3:uid="{00000000-0010-0000-0000-000059000000}" name="Colonne89" headerRowDxfId="67"/>
    <tableColumn id="90" xr3:uid="{00000000-0010-0000-0000-00005A000000}" name="Colonne90" headerRowDxfId="66"/>
    <tableColumn id="91" xr3:uid="{00000000-0010-0000-0000-00005B000000}" name="Colonne91" headerRowDxfId="65"/>
    <tableColumn id="92" xr3:uid="{00000000-0010-0000-0000-00005C000000}" name="Colonne92" headerRowDxfId="64"/>
    <tableColumn id="93" xr3:uid="{00000000-0010-0000-0000-00005D000000}" name="Colonne93" headerRowDxfId="63"/>
    <tableColumn id="94" xr3:uid="{9499F0A5-07F2-4897-B305-5A72F5F97185}" name="Colonne94" headerRowDxfId="62"/>
    <tableColumn id="95" xr3:uid="{33572852-DB50-4C07-829C-21947334BA2D}" name="Colonne95" headerRowDxfId="61"/>
    <tableColumn id="96" xr3:uid="{02A14D05-50C5-4DEF-A4A4-52B3862CC596}" name="Colonne96" headerRowDxfId="60"/>
    <tableColumn id="97" xr3:uid="{77417B1A-B395-402F-9809-B5026123FD66}" name="Colonne97" headerRowDxfId="59"/>
    <tableColumn id="98" xr3:uid="{E352CC78-E4DD-4A23-9C6C-00162458C26B}" name="Colonne98" headerRowDxfId="58"/>
    <tableColumn id="99" xr3:uid="{A09DC760-84CF-4085-87C1-BDF9658FFFCD}" name="Colonne99" headerRowDxfId="57"/>
    <tableColumn id="100" xr3:uid="{18FD5C22-8019-4DB0-8946-9A0B74AE4CEE}" name="Colonne100" headerRowDxfId="56"/>
    <tableColumn id="101" xr3:uid="{6F87FC26-1B29-4C7A-86CC-169A727F38DD}" name="Colonne101" headerRowDxfId="55"/>
    <tableColumn id="102" xr3:uid="{2033827B-F82F-4D3C-9F94-33D77EF5C2E6}" name="Colonne102" headerRowDxfId="54"/>
    <tableColumn id="103" xr3:uid="{CE8BFB1E-7DCF-42C0-8FBD-A606C404DC68}" name="Colonne103" headerRowDxfId="53"/>
    <tableColumn id="104" xr3:uid="{E391088F-9F64-4ED9-834D-A676447455CD}" name="Colonne104" headerRowDxfId="52"/>
    <tableColumn id="105" xr3:uid="{2C7A9135-D291-4BBA-AF24-6100D4A96FA5}" name="Colonne105" headerRowDxfId="51"/>
    <tableColumn id="106" xr3:uid="{6A4DBC1A-77AF-49B7-A707-0BDACD94987B}" name="Colonne106" headerRowDxfId="50"/>
    <tableColumn id="107" xr3:uid="{F703BC69-3B59-4B9E-A5B3-7506F473A359}" name="Colonne107" headerRowDxfId="49"/>
    <tableColumn id="108" xr3:uid="{B5D1B8CC-334C-4EE8-B9F3-DAE2CB2906C0}" name="Colonne108" headerRowDxfId="48"/>
    <tableColumn id="109" xr3:uid="{29F573E8-59B2-4B7E-BCF3-3C2F60982A65}" name="Colonne109" headerRowDxfId="47"/>
    <tableColumn id="110" xr3:uid="{D1B09580-87B1-4DB9-A63E-19FBAE70A603}" name="Colonne110" headerRowDxfId="46"/>
    <tableColumn id="111" xr3:uid="{4DDB4817-A028-4D0C-AE3C-6E61C715A188}" name="Colonne111" headerRowDxfId="45"/>
    <tableColumn id="112" xr3:uid="{1905080B-7580-4B6D-A26C-CD5C32C51D43}" name="Colonne112" headerRowDxfId="44"/>
    <tableColumn id="113" xr3:uid="{E91E177B-7657-442F-9D18-5620078BB16C}" name="Colonne113" headerRowDxfId="43"/>
    <tableColumn id="114" xr3:uid="{6CC22192-8C86-4799-BE25-64BF77F12580}" name="Colonne114" headerRowDxfId="42"/>
    <tableColumn id="115" xr3:uid="{46A2D797-C24B-430D-AE6B-7DE3C2514A24}" name="Colonne115" headerRowDxfId="41"/>
    <tableColumn id="116" xr3:uid="{14247955-B8A8-4934-B41F-9776A822EDB6}" name="Colonne116" headerRowDxfId="40"/>
    <tableColumn id="117" xr3:uid="{4CB8E821-428B-4BDB-846F-9AC28B6856F0}" name="Colonne117" headerRowDxfId="39"/>
    <tableColumn id="118" xr3:uid="{DB81FE83-1303-4A98-8786-CDBB5294C49E}" name="Colonne118" headerRowDxfId="38"/>
    <tableColumn id="119" xr3:uid="{F08C5AA2-E2FC-47D2-B686-FB9C619A985F}" name="Colonne119" headerRowDxfId="37"/>
    <tableColumn id="120" xr3:uid="{C9ACD699-6C60-4A13-86E3-354F2DCBB614}" name="Colonne120" headerRowDxfId="36"/>
    <tableColumn id="121" xr3:uid="{AE3DC1B1-17DE-4FD2-BD74-4DFEE1133D66}" name="Colonne121" headerRowDxfId="35"/>
    <tableColumn id="122" xr3:uid="{62F522BD-607F-41F6-9A50-B5E2E9DA82D0}" name="Colonne122" headerRowDxfId="34"/>
    <tableColumn id="123" xr3:uid="{62980EA1-8F24-43EF-B90B-AF7B00E36603}" name="Colonne123" headerRowDxfId="33"/>
    <tableColumn id="124" xr3:uid="{E09881A8-E321-4873-BF95-1059EB0063D1}" name="Colonne124" headerRowDxfId="32"/>
    <tableColumn id="125" xr3:uid="{C2BACBCD-354C-47D8-80A6-56125D4D938F}" name="Colonne125" headerRowDxfId="31"/>
    <tableColumn id="126" xr3:uid="{C6E56BEA-7200-4278-A4B7-0E9A72558962}" name="Colonne126" headerRowDxfId="30"/>
    <tableColumn id="127" xr3:uid="{7D27C619-5B71-400A-AA44-0E882D4B40FE}" name="Colonne127" headerRowDxfId="29"/>
    <tableColumn id="128" xr3:uid="{9D59A2E0-891E-490F-BBCB-2AD3B5D9CFDC}" name="Colonne128" headerRowDxfId="28"/>
    <tableColumn id="129" xr3:uid="{7D30CE92-7D0F-485C-B423-051B4CF1875E}" name="Colonne129" headerRowDxfId="27"/>
    <tableColumn id="130" xr3:uid="{53F0591F-AC30-40E6-BEB0-2DC7914508C1}" name="Colonne130" headerRowDxfId="26"/>
    <tableColumn id="131" xr3:uid="{EC95AACD-9E34-4051-A845-04F36F5BBCE0}" name="Colonne131" headerRowDxfId="25"/>
    <tableColumn id="132" xr3:uid="{B520FDA3-EB07-451A-8B4D-BF384C34D5B7}" name="Colonne132" headerRowDxfId="24"/>
    <tableColumn id="133" xr3:uid="{26485DBB-3706-450C-B84A-188DE2983BA7}" name="Colonne133" headerRowDxfId="23"/>
    <tableColumn id="134" xr3:uid="{02260B82-7A4C-406A-9427-4A964E15EC2C}" name="Colonne134" headerRowDxfId="22"/>
    <tableColumn id="135" xr3:uid="{52814AC6-9358-48E6-8835-B479148CAC54}" name="Colonne135" headerRowDxfId="21"/>
    <tableColumn id="136" xr3:uid="{1D347427-6285-4601-B6BD-0E16252BD437}" name="Colonne136" headerRowDxfId="20"/>
    <tableColumn id="137" xr3:uid="{DD3B4A8E-6F30-4EEF-A5DD-F6AABCB74E6C}" name="Colonne137" headerRowDxfId="19"/>
    <tableColumn id="138" xr3:uid="{54507979-BCB8-4684-9A46-A7781D94ED72}" name="Colonne138" headerRowDxfId="18"/>
    <tableColumn id="139" xr3:uid="{2E65F76A-2CF8-4084-8424-88441010F2AD}" name="Colonne139" headerRowDxfId="17"/>
    <tableColumn id="140" xr3:uid="{4A2EBF5F-92E9-4E59-88E5-8828FADC467F}" name="Colonne140" headerRowDxfId="16"/>
    <tableColumn id="141" xr3:uid="{F704BC21-BE74-499C-8575-AA7EDFE9E644}" name="Colonne141" headerRowDxfId="15"/>
    <tableColumn id="142" xr3:uid="{878CFAC4-230A-4987-9C58-8DB1069BB786}" name="Colonne142" headerRowDxfId="14"/>
    <tableColumn id="143" xr3:uid="{E1ED32D3-2D7D-4D6F-AEE5-6CF6E9747CDE}" name="Colonne143" headerRowDxfId="13"/>
    <tableColumn id="144" xr3:uid="{28DD0371-9ED4-4B0B-BF91-7544844D20FE}" name="Colonne144" headerRowDxfId="12"/>
    <tableColumn id="145" xr3:uid="{0F10EF71-8542-4908-BF9A-DC2E8FA49E59}" name="Colonne145" headerRowDxfId="11"/>
    <tableColumn id="146" xr3:uid="{A8D7F675-4DAD-49DC-95C1-87561E49B500}" name="Colonne146" headerRowDxfId="10"/>
    <tableColumn id="147" xr3:uid="{29686078-30B9-44D6-96E9-21B85A036798}" name="Colonne147" headerRowDxfId="9"/>
    <tableColumn id="148" xr3:uid="{2541268B-197D-42D3-94B6-EA5CE7CE3BD5}" name="Colonne148" headerRowDxfId="8"/>
    <tableColumn id="149" xr3:uid="{40FB4A35-4C91-49B5-9D0A-EB71B779FFDA}" name="Colonne149" headerRowDxfId="7"/>
    <tableColumn id="150" xr3:uid="{E7DEA4AB-CE09-4F8D-A96D-4542E09A52AC}" name="Colonne150" headerRowDxfId="6"/>
    <tableColumn id="151" xr3:uid="{311528FD-4684-4D6E-9844-E029DB773514}" name="Colonne151" headerRowDxfId="5"/>
    <tableColumn id="152" xr3:uid="{24C5F163-4B90-4D43-957B-5D8CDCE25633}" name="Colonne152" headerRowDxfId="4"/>
    <tableColumn id="153" xr3:uid="{8A2E8E30-9F1D-4480-938E-6F574BD9C452}" name="Colonne153" headerRowDxfId="3"/>
    <tableColumn id="154" xr3:uid="{76A6C009-B270-41CC-86DA-0E53DDC4854E}" name="Colonne154" headerRowDxfId="2"/>
    <tableColumn id="155" xr3:uid="{6743EA24-0474-40CB-AECB-0EBF785A994C}" name="Colonne155" headerRowDxfId="1"/>
    <tableColumn id="156" xr3:uid="{F04953BC-3BA9-4EFD-8A1A-2AFE6DBE50E2}" name="Colonne156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toma.org/" TargetMode="External"/><Relationship Id="rId1" Type="http://schemas.openxmlformats.org/officeDocument/2006/relationships/hyperlink" Target="http://pointrisk.idm.fr/matrices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9"/>
  <sheetViews>
    <sheetView topLeftCell="A143" zoomScaleNormal="100" workbookViewId="0">
      <selection activeCell="J159" sqref="J159"/>
    </sheetView>
  </sheetViews>
  <sheetFormatPr baseColWidth="10" defaultRowHeight="12.75" x14ac:dyDescent="0.2"/>
  <cols>
    <col min="1" max="1" width="14.140625" style="13" customWidth="1"/>
    <col min="2" max="2" width="14.140625" style="12" customWidth="1"/>
    <col min="3" max="5" width="14.140625" style="3" customWidth="1"/>
    <col min="6" max="6" width="14.140625" style="20" customWidth="1"/>
    <col min="7" max="7" width="14.140625" style="3" customWidth="1"/>
    <col min="8" max="8" width="6.42578125" style="20" customWidth="1"/>
    <col min="9" max="9" width="14.5703125" style="3" bestFit="1" customWidth="1"/>
    <col min="10" max="10" width="31.85546875" style="12" bestFit="1" customWidth="1"/>
    <col min="11" max="13" width="11.42578125" style="12"/>
  </cols>
  <sheetData>
    <row r="1" spans="1:13" s="3" customFormat="1" x14ac:dyDescent="0.2">
      <c r="A1" s="13"/>
      <c r="B1" s="12"/>
      <c r="F1" s="20"/>
      <c r="H1" s="20"/>
      <c r="J1" s="12"/>
      <c r="K1" s="12"/>
      <c r="L1" s="12"/>
      <c r="M1" s="12"/>
    </row>
    <row r="2" spans="1:13" s="3" customFormat="1" ht="13.5" thickBot="1" x14ac:dyDescent="0.25">
      <c r="A2" s="13"/>
      <c r="B2" s="18" t="s">
        <v>0</v>
      </c>
      <c r="D2" s="3">
        <v>1</v>
      </c>
      <c r="F2" s="20"/>
      <c r="H2" s="20"/>
      <c r="I2" s="3" t="s">
        <v>844</v>
      </c>
      <c r="J2" s="12"/>
      <c r="K2" s="12"/>
      <c r="L2" s="12"/>
      <c r="M2" s="12"/>
    </row>
    <row r="3" spans="1:13" ht="15.75" thickBot="1" x14ac:dyDescent="0.25">
      <c r="A3" s="41" t="s">
        <v>1</v>
      </c>
      <c r="B3" s="42"/>
      <c r="C3" s="42"/>
      <c r="D3" s="43"/>
      <c r="E3" s="43"/>
      <c r="F3" s="43"/>
      <c r="G3" s="44"/>
      <c r="H3" s="46" t="s">
        <v>12</v>
      </c>
      <c r="I3" s="45" t="s">
        <v>12</v>
      </c>
      <c r="J3" s="16" t="s">
        <v>223</v>
      </c>
    </row>
    <row r="4" spans="1:13" s="12" customFormat="1" x14ac:dyDescent="0.2">
      <c r="A4" s="13"/>
      <c r="F4" s="20"/>
      <c r="H4" s="20"/>
      <c r="I4" s="6" t="str">
        <f>LISTE!A1</f>
        <v>Titre colonne A</v>
      </c>
      <c r="J4" s="6" t="str">
        <f>INDEX(Liste[],$D$2,1)</f>
        <v>Titre colonne A</v>
      </c>
    </row>
    <row r="5" spans="1:13" s="7" customFormat="1" ht="12" x14ac:dyDescent="0.2">
      <c r="A5" s="14"/>
      <c r="B5" s="14"/>
      <c r="C5" s="15"/>
      <c r="D5" s="8"/>
      <c r="E5" s="8"/>
      <c r="F5" s="22"/>
      <c r="G5" s="8"/>
      <c r="H5" s="22"/>
      <c r="I5" s="6" t="str">
        <f>LISTE!B1</f>
        <v>Titre colonne B</v>
      </c>
      <c r="J5" s="6" t="str">
        <f>INDEX(Liste[],$D$2,2)</f>
        <v>Titre colonne B</v>
      </c>
      <c r="K5" s="14"/>
      <c r="L5" s="14"/>
      <c r="M5" s="14"/>
    </row>
    <row r="6" spans="1:13" s="9" customFormat="1" ht="12" x14ac:dyDescent="0.2">
      <c r="A6" s="14"/>
      <c r="B6" s="14"/>
      <c r="C6" s="15"/>
      <c r="D6" s="8"/>
      <c r="E6" s="8"/>
      <c r="F6" s="22"/>
      <c r="G6" s="8"/>
      <c r="H6" s="22"/>
      <c r="I6" s="6" t="str">
        <f>LISTE!C1</f>
        <v>Titre colonne C</v>
      </c>
      <c r="J6" s="6" t="str">
        <f>INDEX(Liste[],$D$2,3)</f>
        <v>Titre colonne C</v>
      </c>
      <c r="K6" s="14"/>
      <c r="L6" s="14"/>
      <c r="M6" s="14"/>
    </row>
    <row r="7" spans="1:13" s="9" customFormat="1" ht="12" x14ac:dyDescent="0.2">
      <c r="A7" s="14"/>
      <c r="B7" s="14"/>
      <c r="C7" s="15"/>
      <c r="D7" s="8"/>
      <c r="E7" s="8"/>
      <c r="F7" s="22"/>
      <c r="G7" s="8"/>
      <c r="H7" s="22"/>
      <c r="I7" s="6" t="str">
        <f>LISTE!D1</f>
        <v>Titre colonne D</v>
      </c>
      <c r="J7" s="6" t="str">
        <f>INDEX(Liste[],$D$2,4)</f>
        <v>Titre colonne D</v>
      </c>
      <c r="K7" s="14"/>
      <c r="L7" s="14"/>
      <c r="M7" s="14"/>
    </row>
    <row r="8" spans="1:13" s="9" customFormat="1" ht="12" x14ac:dyDescent="0.2">
      <c r="A8" s="14"/>
      <c r="B8" s="14"/>
      <c r="C8" s="15"/>
      <c r="D8" s="8"/>
      <c r="E8" s="8"/>
      <c r="F8" s="22"/>
      <c r="G8" s="8"/>
      <c r="H8" s="22"/>
      <c r="I8" s="6" t="str">
        <f>LISTE!E1</f>
        <v>Titre colonne E</v>
      </c>
      <c r="J8" s="6" t="str">
        <f>INDEX(Liste[],$D$2,5)</f>
        <v>Titre colonne E</v>
      </c>
      <c r="K8" s="14"/>
      <c r="L8" s="14"/>
      <c r="M8" s="14"/>
    </row>
    <row r="9" spans="1:13" s="9" customFormat="1" ht="12" x14ac:dyDescent="0.2">
      <c r="A9" s="14"/>
      <c r="B9" s="14"/>
      <c r="C9" s="15"/>
      <c r="D9" s="8"/>
      <c r="E9" s="8"/>
      <c r="F9" s="22"/>
      <c r="G9" s="8"/>
      <c r="H9" s="22"/>
      <c r="I9" s="6" t="str">
        <f>LISTE!F1</f>
        <v>Titre colonne F</v>
      </c>
      <c r="J9" s="6" t="str">
        <f>INDEX(Liste[],$D$2,6)</f>
        <v>Titre colonne F</v>
      </c>
      <c r="K9" s="14"/>
      <c r="L9" s="14"/>
      <c r="M9" s="14"/>
    </row>
    <row r="10" spans="1:13" s="9" customFormat="1" ht="12" x14ac:dyDescent="0.2">
      <c r="A10" s="14"/>
      <c r="B10" s="14"/>
      <c r="C10" s="15"/>
      <c r="D10" s="8"/>
      <c r="F10" s="22"/>
      <c r="G10" s="8"/>
      <c r="H10" s="22"/>
      <c r="I10" s="6" t="str">
        <f>LISTE!G1</f>
        <v>Titre colonne G</v>
      </c>
      <c r="J10" s="5" t="str">
        <f>INDEX(Liste[],$D$2,7)</f>
        <v>Titre colonne G</v>
      </c>
      <c r="K10" s="14"/>
      <c r="L10" s="14"/>
      <c r="M10" s="14"/>
    </row>
    <row r="11" spans="1:13" s="7" customFormat="1" ht="12" x14ac:dyDescent="0.2">
      <c r="A11" s="14"/>
      <c r="B11" s="14"/>
      <c r="C11" s="14"/>
      <c r="D11" s="5"/>
      <c r="E11" s="5"/>
      <c r="F11" s="21"/>
      <c r="G11" s="5"/>
      <c r="H11" s="21"/>
      <c r="I11" s="6" t="str">
        <f>LISTE!H1</f>
        <v>Titre colonne H</v>
      </c>
      <c r="J11" s="5" t="str">
        <f>INDEX(Liste[],$D$2,8)</f>
        <v>Titre colonne H</v>
      </c>
      <c r="K11" s="14"/>
      <c r="L11" s="14"/>
      <c r="M11" s="14"/>
    </row>
    <row r="12" spans="1:13" s="7" customFormat="1" ht="12" x14ac:dyDescent="0.2">
      <c r="A12" s="14"/>
      <c r="B12" s="14"/>
      <c r="C12" s="14"/>
      <c r="D12" s="5"/>
      <c r="E12" s="5"/>
      <c r="F12" s="21"/>
      <c r="G12" s="5"/>
      <c r="H12" s="21"/>
      <c r="I12" s="6" t="str">
        <f>LISTE!I1</f>
        <v>Titre colonne I</v>
      </c>
      <c r="J12" s="5" t="str">
        <f>INDEX(Liste[],$D$2,9)</f>
        <v>Titre colonne I</v>
      </c>
      <c r="K12" s="14"/>
      <c r="L12" s="14"/>
      <c r="M12" s="14"/>
    </row>
    <row r="13" spans="1:13" s="7" customFormat="1" ht="12" x14ac:dyDescent="0.2">
      <c r="A13" s="14"/>
      <c r="B13" s="14"/>
      <c r="C13" s="14"/>
      <c r="D13" s="5"/>
      <c r="E13" s="5"/>
      <c r="F13" s="21"/>
      <c r="G13" s="5"/>
      <c r="H13" s="21"/>
      <c r="I13" s="6" t="str">
        <f>LISTE!J1</f>
        <v>Titre colonne J</v>
      </c>
      <c r="J13" s="5" t="str">
        <f>INDEX(Liste[],$D$2,10)</f>
        <v>Titre colonne J</v>
      </c>
      <c r="K13" s="14"/>
      <c r="L13" s="14"/>
      <c r="M13" s="14"/>
    </row>
    <row r="14" spans="1:13" s="7" customFormat="1" ht="12" x14ac:dyDescent="0.2">
      <c r="A14" s="14"/>
      <c r="B14" s="14"/>
      <c r="C14" s="14"/>
      <c r="D14" s="5"/>
      <c r="E14" s="5"/>
      <c r="F14" s="21"/>
      <c r="G14" s="5"/>
      <c r="H14" s="21"/>
      <c r="I14" s="6" t="str">
        <f>LISTE!K1</f>
        <v>Titre colonne K</v>
      </c>
      <c r="J14" s="5" t="str">
        <f>INDEX(Liste[],$D$2,11)</f>
        <v>Titre colonne K</v>
      </c>
      <c r="K14" s="14"/>
      <c r="L14" s="14"/>
      <c r="M14" s="14"/>
    </row>
    <row r="15" spans="1:13" s="7" customFormat="1" ht="12" x14ac:dyDescent="0.2">
      <c r="A15" s="14"/>
      <c r="B15" s="14"/>
      <c r="C15" s="14"/>
      <c r="D15" s="5"/>
      <c r="E15" s="5"/>
      <c r="F15" s="21"/>
      <c r="G15" s="5"/>
      <c r="H15" s="21"/>
      <c r="I15" s="6" t="str">
        <f>LISTE!L1</f>
        <v>Titre colonne L</v>
      </c>
      <c r="J15" s="5" t="str">
        <f>INDEX(Liste[],$D$2,12)</f>
        <v>Titre colonne L</v>
      </c>
      <c r="K15" s="14"/>
      <c r="L15" s="14"/>
      <c r="M15" s="14"/>
    </row>
    <row r="16" spans="1:13" s="7" customFormat="1" ht="12" x14ac:dyDescent="0.2">
      <c r="A16" s="14"/>
      <c r="B16" s="14"/>
      <c r="C16" s="14"/>
      <c r="D16" s="5"/>
      <c r="E16" s="5"/>
      <c r="F16" s="21"/>
      <c r="G16" s="5"/>
      <c r="H16" s="21"/>
      <c r="I16" s="6" t="str">
        <f>LISTE!M1</f>
        <v>Titre colonne M</v>
      </c>
      <c r="J16" s="5" t="str">
        <f>INDEX(Liste[],$D$2,13)</f>
        <v>Titre colonne M</v>
      </c>
      <c r="K16" s="14"/>
      <c r="L16" s="14"/>
      <c r="M16" s="14"/>
    </row>
    <row r="17" spans="1:13" s="7" customFormat="1" ht="12" x14ac:dyDescent="0.2">
      <c r="A17" s="14"/>
      <c r="B17" s="14"/>
      <c r="C17" s="14"/>
      <c r="D17" s="5"/>
      <c r="E17" s="5"/>
      <c r="F17" s="21"/>
      <c r="G17" s="5"/>
      <c r="H17" s="21"/>
      <c r="I17" s="6" t="str">
        <f>LISTE!N1</f>
        <v>Titre colonne N</v>
      </c>
      <c r="J17" s="5" t="str">
        <f>INDEX(Liste[],$D$2,14)</f>
        <v>Titre colonne N</v>
      </c>
      <c r="K17" s="14"/>
      <c r="L17" s="14"/>
      <c r="M17" s="14"/>
    </row>
    <row r="18" spans="1:13" s="7" customFormat="1" ht="12" x14ac:dyDescent="0.2">
      <c r="A18" s="14"/>
      <c r="B18" s="14"/>
      <c r="C18" s="14"/>
      <c r="D18" s="5"/>
      <c r="E18" s="5"/>
      <c r="F18" s="21"/>
      <c r="G18" s="5"/>
      <c r="H18" s="21"/>
      <c r="I18" s="6" t="str">
        <f>LISTE!O1</f>
        <v>Titre colonne O</v>
      </c>
      <c r="J18" s="5" t="str">
        <f>INDEX(Liste[],$D$2,15)</f>
        <v>Titre colonne O</v>
      </c>
      <c r="K18" s="14"/>
      <c r="L18" s="14"/>
      <c r="M18" s="14"/>
    </row>
    <row r="19" spans="1:13" s="7" customFormat="1" ht="12" x14ac:dyDescent="0.2">
      <c r="A19" s="14"/>
      <c r="B19" s="14"/>
      <c r="C19" s="14"/>
      <c r="D19" s="5"/>
      <c r="E19" s="5"/>
      <c r="F19" s="21"/>
      <c r="G19" s="5"/>
      <c r="H19" s="21"/>
      <c r="I19" s="6" t="str">
        <f>LISTE!P1</f>
        <v>Titre colonne P</v>
      </c>
      <c r="J19" s="5" t="str">
        <f>INDEX(Liste[],$D$2,16)</f>
        <v>Titre colonne P</v>
      </c>
      <c r="K19" s="14"/>
      <c r="L19" s="14"/>
      <c r="M19" s="14"/>
    </row>
    <row r="20" spans="1:13" s="7" customFormat="1" ht="12" x14ac:dyDescent="0.2">
      <c r="A20" s="14"/>
      <c r="B20" s="14"/>
      <c r="C20" s="14"/>
      <c r="D20" s="5"/>
      <c r="E20" s="5"/>
      <c r="F20" s="21"/>
      <c r="G20" s="5"/>
      <c r="H20" s="21"/>
      <c r="I20" s="6" t="str">
        <f>LISTE!Q1</f>
        <v>Titre colonne Q</v>
      </c>
      <c r="J20" s="5" t="str">
        <f>INDEX(Liste[],$D$2,17)</f>
        <v>Titre colonne Q</v>
      </c>
      <c r="K20" s="14"/>
      <c r="L20" s="14"/>
      <c r="M20" s="14"/>
    </row>
    <row r="21" spans="1:13" s="7" customFormat="1" ht="12" x14ac:dyDescent="0.2">
      <c r="A21" s="14"/>
      <c r="B21" s="14"/>
      <c r="C21" s="14"/>
      <c r="D21" s="5"/>
      <c r="E21" s="5"/>
      <c r="F21" s="21"/>
      <c r="G21" s="5"/>
      <c r="H21" s="21"/>
      <c r="I21" s="6" t="str">
        <f>LISTE!R1</f>
        <v>Titre colonne R</v>
      </c>
      <c r="J21" s="5" t="str">
        <f>INDEX(Liste[],$D$2,18)</f>
        <v>Titre colonne R</v>
      </c>
      <c r="K21" s="14"/>
      <c r="L21" s="14"/>
      <c r="M21" s="14"/>
    </row>
    <row r="22" spans="1:13" s="7" customFormat="1" ht="12" x14ac:dyDescent="0.2">
      <c r="A22" s="14"/>
      <c r="B22" s="14"/>
      <c r="C22" s="14"/>
      <c r="D22" s="5"/>
      <c r="E22" s="5"/>
      <c r="F22" s="21"/>
      <c r="G22" s="5"/>
      <c r="H22" s="21"/>
      <c r="I22" s="6" t="str">
        <f>LISTE!S1</f>
        <v>Titre colonne S</v>
      </c>
      <c r="J22" s="5" t="str">
        <f>INDEX(Liste[],$D$2,19)</f>
        <v>Titre colonne S</v>
      </c>
      <c r="K22" s="14"/>
      <c r="L22" s="14"/>
      <c r="M22" s="14"/>
    </row>
    <row r="23" spans="1:13" s="7" customFormat="1" ht="12" x14ac:dyDescent="0.2">
      <c r="A23" s="14"/>
      <c r="B23" s="14"/>
      <c r="C23" s="14"/>
      <c r="D23" s="5"/>
      <c r="E23" s="5"/>
      <c r="F23" s="21"/>
      <c r="G23" s="5"/>
      <c r="H23" s="21"/>
      <c r="I23" s="6" t="str">
        <f>LISTE!T1</f>
        <v>Titre colonne T</v>
      </c>
      <c r="J23" s="5" t="str">
        <f>INDEX(Liste[],$D$2,20)</f>
        <v>Titre colonne T</v>
      </c>
      <c r="K23" s="14"/>
      <c r="L23" s="14"/>
      <c r="M23" s="14"/>
    </row>
    <row r="24" spans="1:13" s="7" customFormat="1" ht="12" x14ac:dyDescent="0.2">
      <c r="A24" s="14"/>
      <c r="B24" s="14"/>
      <c r="C24" s="14"/>
      <c r="D24" s="5"/>
      <c r="E24" s="5"/>
      <c r="F24" s="21"/>
      <c r="G24" s="5"/>
      <c r="H24" s="21"/>
      <c r="I24" s="6" t="str">
        <f>LISTE!U1</f>
        <v>Titre colonne U</v>
      </c>
      <c r="J24" s="5" t="str">
        <f>INDEX(Liste[],$D$2,21)</f>
        <v>Titre colonne U</v>
      </c>
      <c r="K24" s="14"/>
      <c r="L24" s="14"/>
      <c r="M24" s="14"/>
    </row>
    <row r="25" spans="1:13" s="7" customFormat="1" ht="12" x14ac:dyDescent="0.2">
      <c r="A25" s="14"/>
      <c r="B25" s="14"/>
      <c r="C25" s="14"/>
      <c r="D25" s="5"/>
      <c r="E25" s="5"/>
      <c r="F25" s="21"/>
      <c r="G25" s="5"/>
      <c r="H25" s="21"/>
      <c r="I25" s="6" t="str">
        <f>LISTE!V1</f>
        <v>Titre colonne V</v>
      </c>
      <c r="J25" s="5" t="str">
        <f>INDEX(Liste[],$D$2,22)</f>
        <v>Titre colonne V</v>
      </c>
      <c r="K25" s="14"/>
      <c r="L25" s="14"/>
      <c r="M25" s="14"/>
    </row>
    <row r="26" spans="1:13" s="7" customFormat="1" ht="12" x14ac:dyDescent="0.2">
      <c r="A26" s="14"/>
      <c r="B26" s="14"/>
      <c r="C26" s="14"/>
      <c r="D26" s="5"/>
      <c r="E26" s="5"/>
      <c r="F26" s="21"/>
      <c r="G26" s="5"/>
      <c r="H26" s="21"/>
      <c r="I26" s="6" t="str">
        <f>LISTE!W1</f>
        <v>Titre colonne W</v>
      </c>
      <c r="J26" s="5" t="str">
        <f>INDEX(Liste[],$D$2,23)</f>
        <v>Titre colonne W</v>
      </c>
      <c r="K26" s="14"/>
      <c r="L26" s="14"/>
      <c r="M26" s="14"/>
    </row>
    <row r="27" spans="1:13" s="7" customFormat="1" ht="12" x14ac:dyDescent="0.2">
      <c r="A27" s="14"/>
      <c r="B27" s="14"/>
      <c r="C27" s="14"/>
      <c r="D27" s="5"/>
      <c r="E27" s="5"/>
      <c r="F27" s="21"/>
      <c r="G27" s="5"/>
      <c r="H27" s="21"/>
      <c r="I27" s="6" t="str">
        <f>LISTE!X1</f>
        <v>Titre colonne X</v>
      </c>
      <c r="J27" s="5" t="str">
        <f>INDEX(Liste[],$D$2,24)</f>
        <v>Titre colonne X</v>
      </c>
      <c r="K27" s="14"/>
      <c r="L27" s="14"/>
      <c r="M27" s="14"/>
    </row>
    <row r="28" spans="1:13" s="7" customFormat="1" ht="12" x14ac:dyDescent="0.2">
      <c r="A28" s="14"/>
      <c r="B28" s="14"/>
      <c r="C28" s="14"/>
      <c r="D28" s="5"/>
      <c r="E28" s="5"/>
      <c r="F28" s="21"/>
      <c r="G28" s="5"/>
      <c r="H28" s="21"/>
      <c r="I28" s="6" t="str">
        <f>LISTE!Y1</f>
        <v>Titre colonne Y</v>
      </c>
      <c r="J28" s="5" t="str">
        <f>INDEX(Liste[],$D$2,25)</f>
        <v>Titre colonne Y</v>
      </c>
      <c r="K28" s="14"/>
      <c r="L28" s="14"/>
      <c r="M28" s="14"/>
    </row>
    <row r="29" spans="1:13" s="7" customFormat="1" ht="12" x14ac:dyDescent="0.2">
      <c r="A29" s="14"/>
      <c r="B29" s="14"/>
      <c r="C29" s="14"/>
      <c r="D29" s="5"/>
      <c r="E29" s="5"/>
      <c r="F29" s="21"/>
      <c r="G29" s="5"/>
      <c r="H29" s="21"/>
      <c r="I29" s="6" t="str">
        <f>LISTE!Z1</f>
        <v>Titre colonne Z</v>
      </c>
      <c r="J29" s="5" t="str">
        <f>INDEX(Liste[],$D$2,26)</f>
        <v>Titre colonne Z</v>
      </c>
      <c r="K29" s="14"/>
      <c r="L29" s="14"/>
      <c r="M29" s="14"/>
    </row>
    <row r="30" spans="1:13" s="7" customFormat="1" ht="12" x14ac:dyDescent="0.2">
      <c r="A30" s="14"/>
      <c r="B30" s="14"/>
      <c r="C30" s="14"/>
      <c r="D30" s="5"/>
      <c r="E30" s="5"/>
      <c r="F30" s="21"/>
      <c r="G30" s="5"/>
      <c r="H30" s="21"/>
      <c r="I30" s="6" t="str">
        <f>LISTE!AA1</f>
        <v>Titre colonne AA</v>
      </c>
      <c r="J30" s="5" t="str">
        <f>INDEX(Liste[],$D$2,27)</f>
        <v>Titre colonne AA</v>
      </c>
      <c r="K30" s="14"/>
      <c r="L30" s="14"/>
      <c r="M30" s="14"/>
    </row>
    <row r="31" spans="1:13" s="7" customFormat="1" ht="12" x14ac:dyDescent="0.2">
      <c r="A31" s="14"/>
      <c r="B31" s="14"/>
      <c r="C31" s="14"/>
      <c r="D31" s="5"/>
      <c r="E31" s="5"/>
      <c r="F31" s="21"/>
      <c r="G31" s="5"/>
      <c r="H31" s="21"/>
      <c r="I31" s="6" t="str">
        <f>LISTE!AB1</f>
        <v>Titre colonne AB</v>
      </c>
      <c r="J31" s="5" t="str">
        <f>INDEX(Liste[],$D$2,28)</f>
        <v>Titre colonne AB</v>
      </c>
      <c r="K31" s="14"/>
      <c r="L31" s="14"/>
      <c r="M31" s="14"/>
    </row>
    <row r="32" spans="1:13" s="7" customFormat="1" ht="12" x14ac:dyDescent="0.2">
      <c r="A32" s="14"/>
      <c r="B32" s="14"/>
      <c r="C32" s="14"/>
      <c r="D32" s="5"/>
      <c r="E32" s="5"/>
      <c r="F32" s="21"/>
      <c r="G32" s="5"/>
      <c r="H32" s="21"/>
      <c r="I32" s="6" t="str">
        <f>LISTE!AC1</f>
        <v>Titre colonne AC</v>
      </c>
      <c r="J32" s="5" t="str">
        <f>INDEX(Liste[],$D$2,29)</f>
        <v>Titre colonne AC</v>
      </c>
      <c r="K32" s="14"/>
      <c r="L32" s="14"/>
      <c r="M32" s="14"/>
    </row>
    <row r="33" spans="1:13" s="7" customFormat="1" ht="12" x14ac:dyDescent="0.2">
      <c r="A33" s="14"/>
      <c r="B33" s="14"/>
      <c r="C33" s="14"/>
      <c r="D33" s="5"/>
      <c r="E33" s="5"/>
      <c r="F33" s="21"/>
      <c r="G33" s="5"/>
      <c r="H33" s="21"/>
      <c r="I33" s="6" t="str">
        <f>LISTE!AD1</f>
        <v>Titre colonne AD</v>
      </c>
      <c r="J33" s="5" t="str">
        <f>INDEX(Liste[],$D$2,30)</f>
        <v>Titre colonne AD</v>
      </c>
      <c r="K33" s="14"/>
      <c r="L33" s="14"/>
      <c r="M33" s="14"/>
    </row>
    <row r="34" spans="1:13" s="7" customFormat="1" ht="12" x14ac:dyDescent="0.2">
      <c r="A34" s="14"/>
      <c r="B34" s="14"/>
      <c r="C34" s="14"/>
      <c r="D34" s="5"/>
      <c r="E34" s="5"/>
      <c r="F34" s="21"/>
      <c r="G34" s="5"/>
      <c r="H34" s="21"/>
      <c r="I34" s="6" t="str">
        <f>LISTE!AE1</f>
        <v>Titre colonne AE</v>
      </c>
      <c r="J34" s="5" t="str">
        <f>INDEX(Liste[],$D$2,31)</f>
        <v>Titre colonne AE</v>
      </c>
      <c r="K34" s="14"/>
      <c r="L34" s="14"/>
      <c r="M34" s="14"/>
    </row>
    <row r="35" spans="1:13" s="7" customFormat="1" ht="12" x14ac:dyDescent="0.2">
      <c r="A35" s="14"/>
      <c r="B35" s="14"/>
      <c r="C35" s="14"/>
      <c r="D35" s="5"/>
      <c r="E35" s="5"/>
      <c r="F35" s="21"/>
      <c r="G35" s="5"/>
      <c r="H35" s="21"/>
      <c r="I35" s="6" t="str">
        <f>LISTE!AF1</f>
        <v>Titre colonne AF</v>
      </c>
      <c r="J35" s="5" t="str">
        <f>INDEX(Liste[],$D$2,32)</f>
        <v>Titre colonne AF</v>
      </c>
      <c r="K35" s="14"/>
      <c r="L35" s="14"/>
      <c r="M35" s="14"/>
    </row>
    <row r="36" spans="1:13" s="7" customFormat="1" ht="12" x14ac:dyDescent="0.2">
      <c r="A36" s="14"/>
      <c r="B36" s="14"/>
      <c r="C36" s="14"/>
      <c r="D36" s="5"/>
      <c r="E36" s="5"/>
      <c r="F36" s="21"/>
      <c r="G36" s="5"/>
      <c r="H36" s="21"/>
      <c r="I36" s="6" t="str">
        <f>LISTE!AG1</f>
        <v>Titre colonne AG</v>
      </c>
      <c r="J36" s="5" t="str">
        <f>INDEX(Liste[],$D$2,33)</f>
        <v>Titre colonne AG</v>
      </c>
      <c r="K36" s="14"/>
      <c r="L36" s="14"/>
      <c r="M36" s="14"/>
    </row>
    <row r="37" spans="1:13" s="7" customFormat="1" ht="12" x14ac:dyDescent="0.2">
      <c r="A37" s="14"/>
      <c r="B37" s="14"/>
      <c r="C37" s="14"/>
      <c r="D37" s="5"/>
      <c r="E37" s="5"/>
      <c r="F37" s="21"/>
      <c r="G37" s="5"/>
      <c r="H37" s="21"/>
      <c r="I37" s="6" t="str">
        <f>LISTE!AH1</f>
        <v>Titre colonne AH</v>
      </c>
      <c r="J37" s="5" t="str">
        <f>INDEX(Liste[],$D$2,34)</f>
        <v>Titre colonne AH</v>
      </c>
      <c r="K37" s="14"/>
      <c r="L37" s="14"/>
      <c r="M37" s="14"/>
    </row>
    <row r="38" spans="1:13" s="7" customFormat="1" ht="12" x14ac:dyDescent="0.2">
      <c r="A38" s="14"/>
      <c r="B38" s="14"/>
      <c r="C38" s="14"/>
      <c r="D38" s="5"/>
      <c r="E38" s="5"/>
      <c r="F38" s="21"/>
      <c r="G38" s="5"/>
      <c r="H38" s="21"/>
      <c r="I38" s="6" t="str">
        <f>LISTE!AI1</f>
        <v>Titre colonne AI</v>
      </c>
      <c r="J38" s="5" t="str">
        <f>INDEX(Liste[],$D$2,35)</f>
        <v>Titre colonne AI</v>
      </c>
      <c r="K38" s="14"/>
      <c r="L38" s="14"/>
      <c r="M38" s="14"/>
    </row>
    <row r="39" spans="1:13" s="7" customFormat="1" ht="12" x14ac:dyDescent="0.2">
      <c r="A39" s="14"/>
      <c r="B39" s="14"/>
      <c r="C39" s="14"/>
      <c r="D39" s="5"/>
      <c r="E39" s="5"/>
      <c r="F39" s="21"/>
      <c r="G39" s="5"/>
      <c r="H39" s="21"/>
      <c r="I39" s="6" t="str">
        <f>LISTE!AJ1</f>
        <v>Titre colonne AJ</v>
      </c>
      <c r="J39" s="5" t="str">
        <f>INDEX(Liste[],$D$2,36)</f>
        <v>Titre colonne AJ</v>
      </c>
      <c r="K39" s="14"/>
      <c r="L39" s="14"/>
      <c r="M39" s="14"/>
    </row>
    <row r="40" spans="1:13" s="7" customFormat="1" ht="12" x14ac:dyDescent="0.2">
      <c r="A40" s="14"/>
      <c r="B40" s="14"/>
      <c r="C40" s="14"/>
      <c r="D40" s="5"/>
      <c r="E40" s="5"/>
      <c r="F40" s="21"/>
      <c r="G40" s="5"/>
      <c r="H40" s="21"/>
      <c r="I40" s="6" t="str">
        <f>LISTE!AK1</f>
        <v>Titre colonne AK</v>
      </c>
      <c r="J40" s="5" t="str">
        <f>INDEX(Liste[],$D$2,37)</f>
        <v>Titre colonne AK</v>
      </c>
      <c r="K40" s="14"/>
      <c r="L40" s="14"/>
      <c r="M40" s="14"/>
    </row>
    <row r="41" spans="1:13" s="7" customFormat="1" ht="12" x14ac:dyDescent="0.2">
      <c r="A41" s="14"/>
      <c r="B41" s="14"/>
      <c r="C41" s="14"/>
      <c r="D41" s="5"/>
      <c r="E41" s="5"/>
      <c r="F41" s="21"/>
      <c r="G41" s="5"/>
      <c r="H41" s="21"/>
      <c r="I41" s="6" t="str">
        <f>LISTE!AL1</f>
        <v>Titre colonne AL</v>
      </c>
      <c r="J41" s="5" t="str">
        <f>INDEX(Liste[],$D$2,38)</f>
        <v>Titre colonne AL</v>
      </c>
      <c r="K41" s="14"/>
      <c r="L41" s="14"/>
      <c r="M41" s="14"/>
    </row>
    <row r="42" spans="1:13" s="7" customFormat="1" ht="12" x14ac:dyDescent="0.2">
      <c r="A42" s="14"/>
      <c r="B42" s="14"/>
      <c r="C42" s="14"/>
      <c r="D42" s="5"/>
      <c r="E42" s="5"/>
      <c r="F42" s="21"/>
      <c r="G42" s="5"/>
      <c r="H42" s="21"/>
      <c r="I42" s="6" t="str">
        <f>LISTE!AM1</f>
        <v>Titre colonne AM</v>
      </c>
      <c r="J42" s="5" t="str">
        <f>INDEX(Liste[],$D$2,39)</f>
        <v>Titre colonne AM</v>
      </c>
      <c r="K42" s="14"/>
      <c r="L42" s="14"/>
      <c r="M42" s="14"/>
    </row>
    <row r="43" spans="1:13" s="7" customFormat="1" ht="12" x14ac:dyDescent="0.2">
      <c r="A43" s="14"/>
      <c r="B43" s="14"/>
      <c r="C43" s="14"/>
      <c r="D43" s="5"/>
      <c r="E43" s="5"/>
      <c r="F43" s="21"/>
      <c r="G43" s="5"/>
      <c r="H43" s="21"/>
      <c r="I43" s="6" t="str">
        <f>LISTE!AN1</f>
        <v>Titre colonne AN</v>
      </c>
      <c r="J43" s="5" t="str">
        <f>INDEX(Liste[],$D$2,40)</f>
        <v>Titre colonne AN</v>
      </c>
      <c r="K43" s="14"/>
      <c r="L43" s="14"/>
      <c r="M43" s="14"/>
    </row>
    <row r="44" spans="1:13" s="7" customFormat="1" ht="12" x14ac:dyDescent="0.2">
      <c r="A44" s="14"/>
      <c r="B44" s="14"/>
      <c r="C44" s="14"/>
      <c r="D44" s="5"/>
      <c r="E44" s="5"/>
      <c r="F44" s="21"/>
      <c r="G44" s="5"/>
      <c r="H44" s="21"/>
      <c r="I44" s="6" t="str">
        <f>LISTE!AO1</f>
        <v>Titre colonne AO</v>
      </c>
      <c r="J44" s="5" t="str">
        <f>INDEX(Liste[],$D$2,41)</f>
        <v>Titre colonne AO</v>
      </c>
      <c r="K44" s="14"/>
      <c r="L44" s="14"/>
      <c r="M44" s="14"/>
    </row>
    <row r="45" spans="1:13" s="7" customFormat="1" ht="12" x14ac:dyDescent="0.2">
      <c r="A45" s="14"/>
      <c r="B45" s="14"/>
      <c r="C45" s="14"/>
      <c r="D45" s="5"/>
      <c r="E45" s="5"/>
      <c r="F45" s="21"/>
      <c r="G45" s="5"/>
      <c r="H45" s="21"/>
      <c r="I45" s="6" t="str">
        <f>LISTE!AP1</f>
        <v>Titre colonne AP</v>
      </c>
      <c r="J45" s="5" t="str">
        <f>INDEX(Liste[],$D$2,42)</f>
        <v>Titre colonne AP</v>
      </c>
      <c r="K45" s="14"/>
      <c r="L45" s="14"/>
      <c r="M45" s="14"/>
    </row>
    <row r="46" spans="1:13" s="7" customFormat="1" ht="12" x14ac:dyDescent="0.2">
      <c r="A46" s="14"/>
      <c r="B46" s="14"/>
      <c r="C46" s="14"/>
      <c r="D46" s="5"/>
      <c r="E46" s="5"/>
      <c r="F46" s="21"/>
      <c r="G46" s="5"/>
      <c r="H46" s="21"/>
      <c r="I46" s="6" t="str">
        <f>LISTE!AQ1</f>
        <v>Titre colonne AQ</v>
      </c>
      <c r="J46" s="5" t="str">
        <f>INDEX(Liste[],$D$2,43)</f>
        <v>Titre colonne AQ</v>
      </c>
      <c r="K46" s="14"/>
      <c r="L46" s="14"/>
      <c r="M46" s="14"/>
    </row>
    <row r="47" spans="1:13" s="7" customFormat="1" ht="12" x14ac:dyDescent="0.2">
      <c r="A47" s="14"/>
      <c r="B47" s="14"/>
      <c r="C47" s="14"/>
      <c r="D47" s="5"/>
      <c r="E47" s="5"/>
      <c r="F47" s="21"/>
      <c r="G47" s="5"/>
      <c r="H47" s="21"/>
      <c r="I47" s="6" t="str">
        <f>LISTE!AR1</f>
        <v>Titre colonne AR</v>
      </c>
      <c r="J47" s="5" t="str">
        <f>INDEX(Liste[],$D$2,44)</f>
        <v>Titre colonne AR</v>
      </c>
      <c r="K47" s="14"/>
      <c r="L47" s="14"/>
      <c r="M47" s="14"/>
    </row>
    <row r="48" spans="1:13" s="7" customFormat="1" ht="12" x14ac:dyDescent="0.2">
      <c r="A48" s="14"/>
      <c r="B48" s="14"/>
      <c r="C48" s="14"/>
      <c r="D48" s="5"/>
      <c r="E48" s="5"/>
      <c r="F48" s="21"/>
      <c r="G48" s="5"/>
      <c r="H48" s="21"/>
      <c r="I48" s="6" t="str">
        <f>LISTE!AS1</f>
        <v>Titre colonne AS</v>
      </c>
      <c r="J48" s="5" t="str">
        <f>INDEX(Liste[],$D$2,45)</f>
        <v>Titre colonne AS</v>
      </c>
      <c r="K48" s="14"/>
      <c r="L48" s="14"/>
      <c r="M48" s="14"/>
    </row>
    <row r="49" spans="1:13" s="7" customFormat="1" ht="12" x14ac:dyDescent="0.2">
      <c r="A49" s="14"/>
      <c r="B49" s="14"/>
      <c r="C49" s="14"/>
      <c r="D49" s="5"/>
      <c r="E49" s="5"/>
      <c r="F49" s="21"/>
      <c r="G49" s="5"/>
      <c r="H49" s="21"/>
      <c r="I49" s="6" t="str">
        <f>LISTE!AT1</f>
        <v>Titre colonne AT</v>
      </c>
      <c r="J49" s="5" t="str">
        <f>INDEX(Liste[],$D$2,46)</f>
        <v>Titre colonne AT</v>
      </c>
      <c r="K49" s="14"/>
      <c r="L49" s="14"/>
      <c r="M49" s="14"/>
    </row>
    <row r="50" spans="1:13" s="7" customFormat="1" ht="12" x14ac:dyDescent="0.2">
      <c r="A50" s="14"/>
      <c r="B50" s="14"/>
      <c r="C50" s="14"/>
      <c r="D50" s="5"/>
      <c r="E50" s="5"/>
      <c r="F50" s="21"/>
      <c r="G50" s="5"/>
      <c r="H50" s="21"/>
      <c r="I50" s="6" t="str">
        <f>LISTE!AU1</f>
        <v>Titre colonne AU</v>
      </c>
      <c r="J50" s="5" t="str">
        <f>INDEX(Liste[],$D$2,47)</f>
        <v>Titre colonne AU</v>
      </c>
      <c r="K50" s="14"/>
      <c r="L50" s="14"/>
      <c r="M50" s="14"/>
    </row>
    <row r="51" spans="1:13" s="7" customFormat="1" ht="12" x14ac:dyDescent="0.2">
      <c r="A51" s="14"/>
      <c r="B51" s="14"/>
      <c r="C51" s="14"/>
      <c r="D51" s="5"/>
      <c r="E51" s="5"/>
      <c r="F51" s="21"/>
      <c r="G51" s="5"/>
      <c r="H51" s="21"/>
      <c r="I51" s="6" t="str">
        <f>LISTE!AV1</f>
        <v>Titre colonne AV</v>
      </c>
      <c r="J51" s="5" t="str">
        <f>INDEX(Liste[],$D$2,48)</f>
        <v>Titre colonne AV</v>
      </c>
      <c r="K51" s="14"/>
      <c r="L51" s="14"/>
      <c r="M51" s="14"/>
    </row>
    <row r="52" spans="1:13" s="7" customFormat="1" ht="12" x14ac:dyDescent="0.2">
      <c r="A52" s="14"/>
      <c r="B52" s="14"/>
      <c r="C52" s="14"/>
      <c r="D52" s="5"/>
      <c r="E52" s="5"/>
      <c r="F52" s="21"/>
      <c r="G52" s="5"/>
      <c r="H52" s="21"/>
      <c r="I52" s="6" t="str">
        <f>LISTE!AW1</f>
        <v>Titre colonne AW</v>
      </c>
      <c r="J52" s="5" t="str">
        <f>INDEX(Liste[],$D$2,49)</f>
        <v>Titre colonne AW</v>
      </c>
      <c r="K52" s="14"/>
      <c r="L52" s="14"/>
      <c r="M52" s="14"/>
    </row>
    <row r="53" spans="1:13" s="7" customFormat="1" ht="12" x14ac:dyDescent="0.2">
      <c r="A53" s="14"/>
      <c r="B53" s="14"/>
      <c r="C53" s="14"/>
      <c r="D53" s="5"/>
      <c r="E53" s="5"/>
      <c r="F53" s="21"/>
      <c r="G53" s="5"/>
      <c r="H53" s="21"/>
      <c r="I53" s="6" t="str">
        <f>LISTE!AX1</f>
        <v>Titre colonne AX</v>
      </c>
      <c r="J53" s="5" t="str">
        <f>INDEX(Liste[],$D$2,50)</f>
        <v>Titre colonne AX</v>
      </c>
      <c r="K53" s="14"/>
      <c r="L53" s="14"/>
      <c r="M53" s="14"/>
    </row>
    <row r="54" spans="1:13" s="7" customFormat="1" ht="12" x14ac:dyDescent="0.2">
      <c r="A54" s="14"/>
      <c r="B54" s="14"/>
      <c r="C54" s="14"/>
      <c r="D54" s="5"/>
      <c r="E54" s="5"/>
      <c r="F54" s="21"/>
      <c r="G54" s="5"/>
      <c r="H54" s="21"/>
      <c r="I54" s="6" t="str">
        <f>LISTE!AY1</f>
        <v>Titre colonne AY</v>
      </c>
      <c r="J54" s="5" t="str">
        <f>INDEX(Liste[],$D$2,51)</f>
        <v>Titre colonne AY</v>
      </c>
      <c r="K54" s="14"/>
      <c r="L54" s="14"/>
      <c r="M54" s="14"/>
    </row>
    <row r="55" spans="1:13" s="7" customFormat="1" ht="12" x14ac:dyDescent="0.2">
      <c r="A55" s="14"/>
      <c r="B55" s="14"/>
      <c r="C55" s="14"/>
      <c r="D55" s="5"/>
      <c r="E55" s="5"/>
      <c r="F55" s="21"/>
      <c r="G55" s="5"/>
      <c r="H55" s="21"/>
      <c r="I55" s="6" t="str">
        <f>LISTE!AZ1</f>
        <v>Titre colonne AZ</v>
      </c>
      <c r="J55" s="5" t="str">
        <f>INDEX(Liste[],$D$2,52)</f>
        <v>Titre colonne AZ</v>
      </c>
      <c r="K55" s="14"/>
      <c r="L55" s="14"/>
      <c r="M55" s="14"/>
    </row>
    <row r="56" spans="1:13" s="7" customFormat="1" ht="12" x14ac:dyDescent="0.2">
      <c r="A56" s="14"/>
      <c r="B56" s="14"/>
      <c r="C56" s="14"/>
      <c r="D56" s="5"/>
      <c r="E56" s="5"/>
      <c r="F56" s="21"/>
      <c r="G56" s="5"/>
      <c r="H56" s="21"/>
      <c r="I56" s="6" t="str">
        <f>LISTE!BA1</f>
        <v>Titre colonne BA</v>
      </c>
      <c r="J56" s="5" t="str">
        <f>INDEX(Liste[],$D$2,53)</f>
        <v>Titre colonne BA</v>
      </c>
      <c r="K56" s="14"/>
      <c r="L56" s="14"/>
      <c r="M56" s="14"/>
    </row>
    <row r="57" spans="1:13" s="7" customFormat="1" ht="12" x14ac:dyDescent="0.2">
      <c r="A57" s="14"/>
      <c r="B57" s="14"/>
      <c r="C57" s="14"/>
      <c r="D57" s="5"/>
      <c r="E57" s="5"/>
      <c r="F57" s="21"/>
      <c r="G57" s="5"/>
      <c r="H57" s="21"/>
      <c r="I57" s="6" t="str">
        <f>LISTE!BB1</f>
        <v>Titre colonne BB</v>
      </c>
      <c r="J57" s="5" t="str">
        <f>INDEX(Liste[],$D$2,54)</f>
        <v>Titre colonne BB</v>
      </c>
      <c r="K57" s="14"/>
      <c r="L57" s="14"/>
      <c r="M57" s="14"/>
    </row>
    <row r="58" spans="1:13" s="7" customFormat="1" ht="12" x14ac:dyDescent="0.2">
      <c r="A58" s="14"/>
      <c r="B58" s="14"/>
      <c r="C58" s="14"/>
      <c r="D58" s="5"/>
      <c r="E58" s="5"/>
      <c r="F58" s="21"/>
      <c r="G58" s="5"/>
      <c r="H58" s="21"/>
      <c r="I58" s="6" t="str">
        <f>LISTE!BC1</f>
        <v>Titre colonne BC</v>
      </c>
      <c r="J58" s="5" t="str">
        <f>INDEX(Liste[],$D$2,55)</f>
        <v>Titre colonne BC</v>
      </c>
      <c r="K58" s="14"/>
      <c r="L58" s="14"/>
      <c r="M58" s="14"/>
    </row>
    <row r="59" spans="1:13" s="7" customFormat="1" ht="12" x14ac:dyDescent="0.2">
      <c r="A59" s="14"/>
      <c r="B59" s="14"/>
      <c r="C59" s="14"/>
      <c r="D59" s="5"/>
      <c r="E59" s="5"/>
      <c r="F59" s="21"/>
      <c r="G59" s="5"/>
      <c r="H59" s="21"/>
      <c r="I59" s="6" t="str">
        <f>LISTE!BD1</f>
        <v>Titre colonne BD</v>
      </c>
      <c r="J59" s="5" t="str">
        <f>INDEX(Liste[],$D$2,56)</f>
        <v>Titre colonne BD</v>
      </c>
      <c r="K59" s="14"/>
      <c r="L59" s="14"/>
      <c r="M59" s="14"/>
    </row>
    <row r="60" spans="1:13" s="7" customFormat="1" ht="12" x14ac:dyDescent="0.2">
      <c r="A60" s="14"/>
      <c r="B60" s="14"/>
      <c r="C60" s="14"/>
      <c r="D60" s="5"/>
      <c r="E60" s="5"/>
      <c r="F60" s="21"/>
      <c r="G60" s="5"/>
      <c r="H60" s="21"/>
      <c r="I60" s="6" t="str">
        <f>LISTE!BE1</f>
        <v>Titre colonne BE</v>
      </c>
      <c r="J60" s="5" t="str">
        <f>INDEX(Liste[],$D$2,57)</f>
        <v>Titre colonne BE</v>
      </c>
      <c r="K60" s="14"/>
      <c r="L60" s="14"/>
      <c r="M60" s="14"/>
    </row>
    <row r="61" spans="1:13" s="7" customFormat="1" ht="12" x14ac:dyDescent="0.2">
      <c r="A61" s="14"/>
      <c r="B61" s="14"/>
      <c r="C61" s="14"/>
      <c r="D61" s="5"/>
      <c r="E61" s="5"/>
      <c r="F61" s="21"/>
      <c r="G61" s="5"/>
      <c r="H61" s="21"/>
      <c r="I61" s="6" t="str">
        <f>LISTE!BF1</f>
        <v>Titre colonne BF</v>
      </c>
      <c r="J61" s="5" t="str">
        <f>INDEX(Liste[],$D$2,58)</f>
        <v>Titre colonne BF</v>
      </c>
      <c r="K61" s="14"/>
      <c r="L61" s="14"/>
      <c r="M61" s="14"/>
    </row>
    <row r="62" spans="1:13" s="7" customFormat="1" ht="12" x14ac:dyDescent="0.2">
      <c r="A62" s="14"/>
      <c r="B62" s="14"/>
      <c r="C62" s="14"/>
      <c r="D62" s="5"/>
      <c r="E62" s="5"/>
      <c r="F62" s="21"/>
      <c r="G62" s="5"/>
      <c r="H62" s="21"/>
      <c r="I62" s="6" t="str">
        <f>LISTE!BG1</f>
        <v>Titre colonne BG</v>
      </c>
      <c r="J62" s="5" t="str">
        <f>INDEX(Liste[],$D$2,59)</f>
        <v>Titre colonne BG</v>
      </c>
      <c r="K62" s="14"/>
      <c r="L62" s="14"/>
      <c r="M62" s="14"/>
    </row>
    <row r="63" spans="1:13" s="7" customFormat="1" ht="12" x14ac:dyDescent="0.2">
      <c r="A63" s="14"/>
      <c r="B63" s="14"/>
      <c r="C63" s="14"/>
      <c r="D63" s="5"/>
      <c r="E63" s="5"/>
      <c r="F63" s="21"/>
      <c r="G63" s="5"/>
      <c r="H63" s="21"/>
      <c r="I63" s="6" t="str">
        <f>LISTE!BH1</f>
        <v>Titre colonne BH</v>
      </c>
      <c r="J63" s="5" t="str">
        <f>INDEX(Liste[],$D$2,60)</f>
        <v>Titre colonne BH</v>
      </c>
      <c r="K63" s="14"/>
      <c r="L63" s="14"/>
      <c r="M63" s="14"/>
    </row>
    <row r="64" spans="1:13" s="7" customFormat="1" ht="12" x14ac:dyDescent="0.2">
      <c r="A64" s="14"/>
      <c r="B64" s="14"/>
      <c r="C64" s="14"/>
      <c r="D64" s="5"/>
      <c r="E64" s="5"/>
      <c r="F64" s="21"/>
      <c r="G64" s="5"/>
      <c r="H64" s="21"/>
      <c r="I64" s="6" t="str">
        <f>LISTE!BI1</f>
        <v>Titre colonne BI</v>
      </c>
      <c r="J64" s="5" t="str">
        <f>INDEX(Liste[],$D$2,61)</f>
        <v>Titre colonne BI</v>
      </c>
      <c r="K64" s="14"/>
      <c r="L64" s="14"/>
      <c r="M64" s="14"/>
    </row>
    <row r="65" spans="1:13" s="7" customFormat="1" ht="12" x14ac:dyDescent="0.2">
      <c r="A65" s="14"/>
      <c r="B65" s="14"/>
      <c r="C65" s="14"/>
      <c r="D65" s="5"/>
      <c r="E65" s="5"/>
      <c r="F65" s="21"/>
      <c r="G65" s="5"/>
      <c r="H65" s="21"/>
      <c r="I65" s="6" t="str">
        <f>LISTE!BJ1</f>
        <v>Titre colonne BJ</v>
      </c>
      <c r="J65" s="5" t="str">
        <f>INDEX(Liste[],$D$2,62)</f>
        <v>Titre colonne BJ</v>
      </c>
      <c r="K65" s="14"/>
      <c r="L65" s="14"/>
      <c r="M65" s="14"/>
    </row>
    <row r="66" spans="1:13" s="7" customFormat="1" ht="12" x14ac:dyDescent="0.2">
      <c r="A66" s="14"/>
      <c r="B66" s="14"/>
      <c r="C66" s="14"/>
      <c r="D66" s="5"/>
      <c r="E66" s="5"/>
      <c r="F66" s="21"/>
      <c r="G66" s="5"/>
      <c r="H66" s="21"/>
      <c r="I66" s="6" t="str">
        <f>LISTE!BK1</f>
        <v>Titre colonne BK</v>
      </c>
      <c r="J66" s="5" t="str">
        <f>INDEX(Liste[],$D$2,63)</f>
        <v>Titre colonne BK</v>
      </c>
      <c r="K66" s="14"/>
      <c r="L66" s="14"/>
      <c r="M66" s="14"/>
    </row>
    <row r="67" spans="1:13" s="7" customFormat="1" ht="12" x14ac:dyDescent="0.2">
      <c r="A67" s="14"/>
      <c r="B67" s="14"/>
      <c r="C67" s="14"/>
      <c r="D67" s="5"/>
      <c r="E67" s="5"/>
      <c r="F67" s="21"/>
      <c r="G67" s="5"/>
      <c r="H67" s="21"/>
      <c r="I67" s="6" t="str">
        <f>LISTE!BL1</f>
        <v>Titre colonne BL</v>
      </c>
      <c r="J67" s="5" t="str">
        <f>INDEX(Liste[],$D$2,64)</f>
        <v>Titre colonne BL</v>
      </c>
      <c r="K67" s="14"/>
      <c r="L67" s="14"/>
      <c r="M67" s="14"/>
    </row>
    <row r="68" spans="1:13" s="7" customFormat="1" ht="12" x14ac:dyDescent="0.2">
      <c r="A68" s="14"/>
      <c r="B68" s="14"/>
      <c r="C68" s="14"/>
      <c r="D68" s="5"/>
      <c r="E68" s="5"/>
      <c r="F68" s="21"/>
      <c r="G68" s="5"/>
      <c r="H68" s="21"/>
      <c r="I68" s="6" t="str">
        <f>LISTE!BM1</f>
        <v>Titre colonne BM</v>
      </c>
      <c r="J68" s="5" t="str">
        <f>INDEX(Liste[],$D$2,65)</f>
        <v>Titre colonne BM</v>
      </c>
      <c r="K68" s="14"/>
      <c r="L68" s="14"/>
      <c r="M68" s="14"/>
    </row>
    <row r="69" spans="1:13" s="7" customFormat="1" ht="12" x14ac:dyDescent="0.2">
      <c r="A69" s="14"/>
      <c r="B69" s="14"/>
      <c r="C69" s="14"/>
      <c r="D69" s="5"/>
      <c r="E69" s="5"/>
      <c r="F69" s="21"/>
      <c r="G69" s="5"/>
      <c r="H69" s="21"/>
      <c r="I69" s="6" t="str">
        <f>LISTE!BN1</f>
        <v>Titre colonne BN</v>
      </c>
      <c r="J69" s="5" t="str">
        <f>INDEX(Liste[],$D$2,66)</f>
        <v>Titre colonne BN</v>
      </c>
      <c r="K69" s="14"/>
      <c r="L69" s="14"/>
      <c r="M69" s="14"/>
    </row>
    <row r="70" spans="1:13" s="7" customFormat="1" ht="12" x14ac:dyDescent="0.2">
      <c r="A70" s="14"/>
      <c r="B70" s="14"/>
      <c r="C70" s="14"/>
      <c r="D70" s="5"/>
      <c r="E70" s="5"/>
      <c r="F70" s="21"/>
      <c r="G70" s="5"/>
      <c r="H70" s="21"/>
      <c r="I70" s="6" t="str">
        <f>LISTE!BO1</f>
        <v>Titre colonne BO</v>
      </c>
      <c r="J70" s="5" t="str">
        <f>INDEX(Liste[],$D$2,67)</f>
        <v>Titre colonne BO</v>
      </c>
      <c r="K70" s="14"/>
      <c r="L70" s="14"/>
      <c r="M70" s="14"/>
    </row>
    <row r="71" spans="1:13" s="7" customFormat="1" ht="12" x14ac:dyDescent="0.2">
      <c r="A71" s="14"/>
      <c r="B71" s="14"/>
      <c r="C71" s="14"/>
      <c r="D71" s="5"/>
      <c r="E71" s="5"/>
      <c r="F71" s="21"/>
      <c r="G71" s="5"/>
      <c r="H71" s="21"/>
      <c r="I71" s="6" t="str">
        <f>LISTE!BP1</f>
        <v>Titre colonne BP</v>
      </c>
      <c r="J71" s="5" t="str">
        <f>INDEX(Liste[],$D$2,68)</f>
        <v>Titre colonne BP</v>
      </c>
      <c r="K71" s="14"/>
      <c r="L71" s="14"/>
      <c r="M71" s="14"/>
    </row>
    <row r="72" spans="1:13" s="7" customFormat="1" ht="12" x14ac:dyDescent="0.2">
      <c r="A72" s="14"/>
      <c r="B72" s="14"/>
      <c r="C72" s="14"/>
      <c r="D72" s="5"/>
      <c r="E72" s="5"/>
      <c r="F72" s="21"/>
      <c r="G72" s="5"/>
      <c r="H72" s="21"/>
      <c r="I72" s="6" t="str">
        <f>LISTE!BQ1</f>
        <v>Titre colonne BQ</v>
      </c>
      <c r="J72" s="5" t="str">
        <f>INDEX(Liste[],$D$2,69)</f>
        <v>Titre colonne BQ</v>
      </c>
      <c r="K72" s="14"/>
      <c r="L72" s="14"/>
      <c r="M72" s="14"/>
    </row>
    <row r="73" spans="1:13" s="7" customFormat="1" ht="12" x14ac:dyDescent="0.2">
      <c r="A73" s="14"/>
      <c r="B73" s="14"/>
      <c r="C73" s="14"/>
      <c r="D73" s="5"/>
      <c r="E73" s="5"/>
      <c r="F73" s="21"/>
      <c r="G73" s="5"/>
      <c r="H73" s="21"/>
      <c r="I73" s="6" t="str">
        <f>LISTE!BR1</f>
        <v>Titre colonne BR</v>
      </c>
      <c r="J73" s="5" t="str">
        <f>INDEX(Liste[],$D$2,70)</f>
        <v>Titre colonne BR</v>
      </c>
      <c r="K73" s="14"/>
      <c r="L73" s="14"/>
      <c r="M73" s="14"/>
    </row>
    <row r="74" spans="1:13" s="7" customFormat="1" ht="12" x14ac:dyDescent="0.2">
      <c r="A74" s="14"/>
      <c r="B74" s="14"/>
      <c r="C74" s="14"/>
      <c r="D74" s="5"/>
      <c r="E74" s="5"/>
      <c r="F74" s="21"/>
      <c r="G74" s="5"/>
      <c r="H74" s="21"/>
      <c r="I74" s="6" t="str">
        <f>LISTE!BS1</f>
        <v>Titre colonne BS</v>
      </c>
      <c r="J74" s="5" t="str">
        <f>INDEX(Liste[],$D$2,71)</f>
        <v>Titre colonne BS</v>
      </c>
      <c r="K74" s="14"/>
      <c r="L74" s="14"/>
      <c r="M74" s="14"/>
    </row>
    <row r="75" spans="1:13" s="7" customFormat="1" ht="12" x14ac:dyDescent="0.2">
      <c r="A75" s="14"/>
      <c r="B75" s="14"/>
      <c r="C75" s="14"/>
      <c r="D75" s="5"/>
      <c r="E75" s="5"/>
      <c r="F75" s="21"/>
      <c r="G75" s="5"/>
      <c r="H75" s="21"/>
      <c r="I75" s="6" t="str">
        <f>LISTE!BT1</f>
        <v>Titre colonne BT</v>
      </c>
      <c r="J75" s="5" t="str">
        <f>INDEX(Liste[],$D$2,72)</f>
        <v>Titre colonne BT</v>
      </c>
      <c r="K75" s="14"/>
      <c r="L75" s="14"/>
      <c r="M75" s="14"/>
    </row>
    <row r="76" spans="1:13" s="7" customFormat="1" ht="12" x14ac:dyDescent="0.2">
      <c r="A76" s="14"/>
      <c r="B76" s="14"/>
      <c r="C76" s="14"/>
      <c r="D76" s="5"/>
      <c r="E76" s="5"/>
      <c r="F76" s="21"/>
      <c r="G76" s="5"/>
      <c r="H76" s="21"/>
      <c r="I76" s="6" t="str">
        <f>LISTE!BU1</f>
        <v>Titre colonne BU</v>
      </c>
      <c r="J76" s="5" t="str">
        <f>INDEX(Liste[],$D$2,73)</f>
        <v>Titre colonne BU</v>
      </c>
      <c r="K76" s="14"/>
      <c r="L76" s="14"/>
      <c r="M76" s="14"/>
    </row>
    <row r="77" spans="1:13" s="7" customFormat="1" ht="12" x14ac:dyDescent="0.2">
      <c r="A77" s="14"/>
      <c r="B77" s="14"/>
      <c r="C77" s="14"/>
      <c r="D77" s="5"/>
      <c r="E77" s="5"/>
      <c r="F77" s="21"/>
      <c r="G77" s="5"/>
      <c r="H77" s="21"/>
      <c r="I77" s="6" t="str">
        <f>LISTE!BV1</f>
        <v>Titre colonne BV</v>
      </c>
      <c r="J77" s="5" t="str">
        <f>INDEX(Liste[],$D$2,74)</f>
        <v>Titre colonne BV</v>
      </c>
      <c r="K77" s="14"/>
      <c r="L77" s="14"/>
      <c r="M77" s="14"/>
    </row>
    <row r="78" spans="1:13" s="7" customFormat="1" ht="12" x14ac:dyDescent="0.2">
      <c r="A78" s="14"/>
      <c r="B78" s="14"/>
      <c r="C78" s="14"/>
      <c r="D78" s="5"/>
      <c r="E78" s="5"/>
      <c r="F78" s="21"/>
      <c r="G78" s="5"/>
      <c r="H78" s="21"/>
      <c r="I78" s="6" t="str">
        <f>LISTE!BW1</f>
        <v>Titre colonne BW</v>
      </c>
      <c r="J78" s="5" t="str">
        <f>INDEX(Liste[],$D$2,75)</f>
        <v>Titre colonne BW</v>
      </c>
      <c r="K78" s="14"/>
      <c r="L78" s="14"/>
      <c r="M78" s="14"/>
    </row>
    <row r="79" spans="1:13" s="7" customFormat="1" ht="12" x14ac:dyDescent="0.2">
      <c r="A79" s="14"/>
      <c r="B79" s="14"/>
      <c r="C79" s="14"/>
      <c r="D79" s="5"/>
      <c r="E79" s="5"/>
      <c r="F79" s="21"/>
      <c r="G79" s="5"/>
      <c r="H79" s="21"/>
      <c r="I79" s="6" t="str">
        <f>LISTE!BX1</f>
        <v>Titre colonne BX</v>
      </c>
      <c r="J79" s="5" t="str">
        <f>INDEX(Liste[],$D$2,76)</f>
        <v>Titre colonne BX</v>
      </c>
      <c r="K79" s="14"/>
      <c r="L79" s="14"/>
      <c r="M79" s="14"/>
    </row>
    <row r="80" spans="1:13" s="7" customFormat="1" ht="12" x14ac:dyDescent="0.2">
      <c r="A80" s="14"/>
      <c r="B80" s="14"/>
      <c r="C80" s="14"/>
      <c r="D80" s="5"/>
      <c r="E80" s="5"/>
      <c r="F80" s="21"/>
      <c r="G80" s="5"/>
      <c r="H80" s="21"/>
      <c r="I80" s="6" t="str">
        <f>LISTE!BY1</f>
        <v>Titre colonne BY</v>
      </c>
      <c r="J80" s="5" t="str">
        <f>INDEX(Liste[],$D$2,77)</f>
        <v>Titre colonne BY</v>
      </c>
      <c r="K80" s="14"/>
      <c r="L80" s="14"/>
      <c r="M80" s="14"/>
    </row>
    <row r="81" spans="1:13" s="7" customFormat="1" ht="12" x14ac:dyDescent="0.2">
      <c r="A81" s="14"/>
      <c r="B81" s="14"/>
      <c r="C81" s="14"/>
      <c r="D81" s="5"/>
      <c r="E81" s="5"/>
      <c r="F81" s="21"/>
      <c r="G81" s="5"/>
      <c r="H81" s="21"/>
      <c r="I81" s="6" t="str">
        <f>LISTE!BZ1</f>
        <v>Titre colonne BZ</v>
      </c>
      <c r="J81" s="5" t="str">
        <f>INDEX(Liste[],$D$2,78)</f>
        <v>Titre colonne BZ</v>
      </c>
      <c r="K81" s="14"/>
      <c r="L81" s="14"/>
      <c r="M81" s="14"/>
    </row>
    <row r="82" spans="1:13" s="7" customFormat="1" ht="12" x14ac:dyDescent="0.2">
      <c r="A82" s="14"/>
      <c r="B82" s="14"/>
      <c r="C82" s="14"/>
      <c r="D82" s="5"/>
      <c r="E82" s="5"/>
      <c r="F82" s="21"/>
      <c r="G82" s="5"/>
      <c r="H82" s="21"/>
      <c r="I82" s="6" t="str">
        <f>LISTE!CA1</f>
        <v>Titre colonne CA</v>
      </c>
      <c r="J82" s="5" t="str">
        <f>INDEX(Liste[],$D$2,79)</f>
        <v>Titre colonne CA</v>
      </c>
      <c r="K82" s="14"/>
      <c r="L82" s="14"/>
      <c r="M82" s="14"/>
    </row>
    <row r="83" spans="1:13" s="7" customFormat="1" ht="12" x14ac:dyDescent="0.2">
      <c r="A83" s="14"/>
      <c r="B83" s="14"/>
      <c r="C83" s="14"/>
      <c r="D83" s="5"/>
      <c r="E83" s="5"/>
      <c r="F83" s="21"/>
      <c r="G83" s="5"/>
      <c r="H83" s="21"/>
      <c r="I83" s="6" t="str">
        <f>LISTE!CB1</f>
        <v>Titre colonne CB</v>
      </c>
      <c r="J83" s="5" t="str">
        <f>INDEX(Liste[],$D$2,80)</f>
        <v>Titre colonne CB</v>
      </c>
      <c r="K83" s="14"/>
      <c r="L83" s="14"/>
      <c r="M83" s="14"/>
    </row>
    <row r="84" spans="1:13" s="7" customFormat="1" ht="12" x14ac:dyDescent="0.2">
      <c r="A84" s="14"/>
      <c r="B84" s="14"/>
      <c r="C84" s="14"/>
      <c r="D84" s="5"/>
      <c r="E84" s="5"/>
      <c r="F84" s="21"/>
      <c r="G84" s="5"/>
      <c r="H84" s="21"/>
      <c r="I84" s="6" t="str">
        <f>LISTE!CC1</f>
        <v>Titre colonne CC</v>
      </c>
      <c r="J84" s="5" t="str">
        <f>INDEX(Liste[],$D$2,81)</f>
        <v>Titre colonne CC</v>
      </c>
      <c r="K84" s="14"/>
      <c r="L84" s="14"/>
      <c r="M84" s="14"/>
    </row>
    <row r="85" spans="1:13" s="7" customFormat="1" ht="12" x14ac:dyDescent="0.2">
      <c r="A85" s="14"/>
      <c r="B85" s="14"/>
      <c r="C85" s="14"/>
      <c r="D85" s="5"/>
      <c r="E85" s="5"/>
      <c r="F85" s="21"/>
      <c r="G85" s="5"/>
      <c r="H85" s="21"/>
      <c r="I85" s="6" t="str">
        <f>LISTE!CD1</f>
        <v>Titre colonne CD</v>
      </c>
      <c r="J85" s="5" t="str">
        <f>INDEX(Liste[],$D$2,82)</f>
        <v>Titre colonne CD</v>
      </c>
      <c r="K85" s="14"/>
      <c r="L85" s="14"/>
      <c r="M85" s="14"/>
    </row>
    <row r="86" spans="1:13" s="7" customFormat="1" ht="12" x14ac:dyDescent="0.2">
      <c r="A86" s="14"/>
      <c r="B86" s="14"/>
      <c r="C86" s="14"/>
      <c r="D86" s="5"/>
      <c r="E86" s="5"/>
      <c r="F86" s="21"/>
      <c r="G86" s="5"/>
      <c r="H86" s="21"/>
      <c r="I86" s="6" t="str">
        <f>LISTE!CE1</f>
        <v>Titre colonne CE</v>
      </c>
      <c r="J86" s="5" t="str">
        <f>INDEX(Liste[],$D$2,83)</f>
        <v>Titre colonne CE</v>
      </c>
      <c r="K86" s="14"/>
      <c r="L86" s="14"/>
      <c r="M86" s="14"/>
    </row>
    <row r="87" spans="1:13" s="7" customFormat="1" ht="12" x14ac:dyDescent="0.2">
      <c r="A87" s="14"/>
      <c r="B87" s="14"/>
      <c r="C87" s="14"/>
      <c r="D87" s="5"/>
      <c r="E87" s="5"/>
      <c r="F87" s="21"/>
      <c r="G87" s="5"/>
      <c r="H87" s="21"/>
      <c r="I87" s="6" t="str">
        <f>LISTE!CF1</f>
        <v>Titre colonne CF</v>
      </c>
      <c r="J87" s="5" t="str">
        <f>INDEX(Liste[],$D$2,84)</f>
        <v>Titre colonne CF</v>
      </c>
      <c r="K87" s="14"/>
      <c r="L87" s="14"/>
      <c r="M87" s="14"/>
    </row>
    <row r="88" spans="1:13" s="7" customFormat="1" ht="12" x14ac:dyDescent="0.2">
      <c r="A88" s="14"/>
      <c r="B88" s="14"/>
      <c r="C88" s="14"/>
      <c r="D88" s="5"/>
      <c r="E88" s="5"/>
      <c r="F88" s="21"/>
      <c r="G88" s="5"/>
      <c r="H88" s="21"/>
      <c r="I88" s="6" t="str">
        <f>LISTE!CG1</f>
        <v>Titre colonne CG</v>
      </c>
      <c r="J88" s="5" t="str">
        <f>INDEX(Liste[],$D$2,85)</f>
        <v>Titre colonne CG</v>
      </c>
      <c r="K88" s="14"/>
      <c r="L88" s="14"/>
      <c r="M88" s="14"/>
    </row>
    <row r="89" spans="1:13" s="7" customFormat="1" ht="12" x14ac:dyDescent="0.2">
      <c r="A89" s="14"/>
      <c r="B89" s="14"/>
      <c r="C89" s="14"/>
      <c r="D89" s="5"/>
      <c r="E89" s="5"/>
      <c r="F89" s="21"/>
      <c r="G89" s="5"/>
      <c r="H89" s="21"/>
      <c r="I89" s="6" t="str">
        <f>LISTE!CH1</f>
        <v>Titre colonne CH</v>
      </c>
      <c r="J89" s="5" t="str">
        <f>INDEX(Liste[],$D$2,86)</f>
        <v>Titre colonne CH</v>
      </c>
      <c r="K89" s="14"/>
      <c r="L89" s="14"/>
      <c r="M89" s="14"/>
    </row>
    <row r="90" spans="1:13" s="7" customFormat="1" ht="12" x14ac:dyDescent="0.2">
      <c r="A90" s="14"/>
      <c r="B90" s="14"/>
      <c r="C90" s="14"/>
      <c r="D90" s="5"/>
      <c r="E90" s="5"/>
      <c r="F90" s="21"/>
      <c r="G90" s="5"/>
      <c r="H90" s="21"/>
      <c r="I90" s="6" t="str">
        <f>LISTE!CI1</f>
        <v>Titre colonne CI</v>
      </c>
      <c r="J90" s="5" t="str">
        <f>INDEX(Liste[],$D$2,87)</f>
        <v>Titre colonne CI</v>
      </c>
      <c r="K90" s="14"/>
      <c r="L90" s="14"/>
      <c r="M90" s="14"/>
    </row>
    <row r="91" spans="1:13" s="7" customFormat="1" ht="12" x14ac:dyDescent="0.2">
      <c r="A91" s="14"/>
      <c r="B91" s="14"/>
      <c r="C91" s="14"/>
      <c r="D91" s="5"/>
      <c r="E91" s="5"/>
      <c r="F91" s="21"/>
      <c r="G91" s="5"/>
      <c r="H91" s="21"/>
      <c r="I91" s="6" t="str">
        <f>LISTE!CJ1</f>
        <v>Titre colonne CJ</v>
      </c>
      <c r="J91" s="5" t="str">
        <f>INDEX(Liste[],$D$2,88)</f>
        <v>Titre colonne CJ</v>
      </c>
      <c r="K91" s="14"/>
      <c r="L91" s="14"/>
      <c r="M91" s="14"/>
    </row>
    <row r="92" spans="1:13" s="7" customFormat="1" ht="12" x14ac:dyDescent="0.2">
      <c r="A92" s="14"/>
      <c r="B92" s="14"/>
      <c r="C92" s="14"/>
      <c r="D92" s="5"/>
      <c r="E92" s="5"/>
      <c r="F92" s="21"/>
      <c r="G92" s="5"/>
      <c r="H92" s="21"/>
      <c r="I92" s="6" t="str">
        <f>LISTE!CK1</f>
        <v>Titre colonne CK</v>
      </c>
      <c r="J92" s="5" t="str">
        <f>INDEX(Liste[],$D$2,89)</f>
        <v>Titre colonne CK</v>
      </c>
      <c r="K92" s="14"/>
      <c r="L92" s="14"/>
      <c r="M92" s="14"/>
    </row>
    <row r="93" spans="1:13" s="7" customFormat="1" ht="12" x14ac:dyDescent="0.2">
      <c r="A93" s="14"/>
      <c r="B93" s="14"/>
      <c r="C93" s="14"/>
      <c r="D93" s="5"/>
      <c r="E93" s="5"/>
      <c r="F93" s="21"/>
      <c r="G93" s="5"/>
      <c r="H93" s="21"/>
      <c r="I93" s="6" t="str">
        <f>LISTE!CL1</f>
        <v>Titre colonne CL</v>
      </c>
      <c r="J93" s="5" t="str">
        <f>INDEX(Liste[],$D$2,90)</f>
        <v>Titre colonne CL</v>
      </c>
      <c r="K93" s="14"/>
      <c r="L93" s="14"/>
      <c r="M93" s="14"/>
    </row>
    <row r="94" spans="1:13" s="7" customFormat="1" ht="12" x14ac:dyDescent="0.2">
      <c r="A94" s="14"/>
      <c r="B94" s="14"/>
      <c r="C94" s="14"/>
      <c r="D94" s="5"/>
      <c r="E94" s="5"/>
      <c r="F94" s="21"/>
      <c r="G94" s="5"/>
      <c r="H94" s="21"/>
      <c r="I94" s="6" t="str">
        <f>LISTE!CM1</f>
        <v>Titre colonne CM</v>
      </c>
      <c r="J94" s="5" t="str">
        <f>INDEX(Liste[],$D$2,91)</f>
        <v>Titre colonne CM</v>
      </c>
      <c r="K94" s="14"/>
      <c r="L94" s="14"/>
      <c r="M94" s="14"/>
    </row>
    <row r="95" spans="1:13" s="7" customFormat="1" ht="12" x14ac:dyDescent="0.2">
      <c r="A95" s="14"/>
      <c r="B95" s="14"/>
      <c r="C95" s="14"/>
      <c r="D95" s="5"/>
      <c r="E95" s="5"/>
      <c r="F95" s="21"/>
      <c r="G95" s="5"/>
      <c r="H95" s="21"/>
      <c r="I95" s="6" t="str">
        <f>LISTE!CN1</f>
        <v>Titre colonne CN</v>
      </c>
      <c r="J95" s="5" t="str">
        <f>INDEX(Liste[],$D$2,92)</f>
        <v>Titre colonne CN</v>
      </c>
      <c r="K95" s="14"/>
      <c r="L95" s="14"/>
      <c r="M95" s="14"/>
    </row>
    <row r="96" spans="1:13" s="7" customFormat="1" ht="12" x14ac:dyDescent="0.2">
      <c r="A96" s="14"/>
      <c r="B96" s="14"/>
      <c r="C96" s="14"/>
      <c r="D96" s="5"/>
      <c r="E96" s="5"/>
      <c r="F96" s="21"/>
      <c r="G96" s="5"/>
      <c r="H96" s="21"/>
      <c r="I96" s="6" t="str">
        <f>LISTE!CO1</f>
        <v>Titre colonne CO</v>
      </c>
      <c r="J96" s="5" t="str">
        <f>INDEX(Liste[],$D$2,93)</f>
        <v>Titre colonne CO</v>
      </c>
      <c r="K96" s="14"/>
      <c r="L96" s="14"/>
      <c r="M96" s="14"/>
    </row>
    <row r="97" spans="1:13" s="7" customFormat="1" ht="12" x14ac:dyDescent="0.2">
      <c r="A97" s="14"/>
      <c r="B97" s="14"/>
      <c r="C97" s="14"/>
      <c r="D97" s="5"/>
      <c r="E97" s="5"/>
      <c r="F97" s="21"/>
      <c r="G97" s="5"/>
      <c r="H97" s="21"/>
      <c r="I97" s="6" t="str">
        <f>LISTE!CP1</f>
        <v>Titre colonne CP</v>
      </c>
      <c r="J97" s="5" t="str">
        <f>INDEX(Liste[],$D$2,94)</f>
        <v>Titre colonne CP</v>
      </c>
      <c r="K97" s="14"/>
      <c r="L97" s="14"/>
      <c r="M97" s="14"/>
    </row>
    <row r="98" spans="1:13" s="7" customFormat="1" ht="12" x14ac:dyDescent="0.2">
      <c r="A98" s="14"/>
      <c r="B98" s="14"/>
      <c r="C98" s="14"/>
      <c r="D98" s="5"/>
      <c r="E98" s="5"/>
      <c r="F98" s="21"/>
      <c r="G98" s="5"/>
      <c r="H98" s="21"/>
      <c r="I98" s="6" t="str">
        <f>LISTE!CQ1</f>
        <v>Titre colonne CQ</v>
      </c>
      <c r="J98" s="5" t="str">
        <f>INDEX(Liste[],$D$2,95)</f>
        <v>Titre colonne CQ</v>
      </c>
      <c r="K98" s="14"/>
      <c r="L98" s="14"/>
      <c r="M98" s="14"/>
    </row>
    <row r="99" spans="1:13" s="7" customFormat="1" ht="12" x14ac:dyDescent="0.2">
      <c r="A99" s="14"/>
      <c r="B99" s="14"/>
      <c r="C99" s="14"/>
      <c r="D99" s="5"/>
      <c r="E99" s="5"/>
      <c r="F99" s="21"/>
      <c r="G99" s="5"/>
      <c r="H99" s="21"/>
      <c r="I99" s="6" t="str">
        <f>LISTE!CR1</f>
        <v>Titre colonne CR</v>
      </c>
      <c r="J99" s="5" t="str">
        <f>INDEX(Liste[],$D$2,96)</f>
        <v>Titre colonne CR</v>
      </c>
      <c r="K99" s="14"/>
      <c r="L99" s="14"/>
      <c r="M99" s="14"/>
    </row>
    <row r="100" spans="1:13" s="7" customFormat="1" ht="12" x14ac:dyDescent="0.2">
      <c r="A100" s="14"/>
      <c r="B100" s="14"/>
      <c r="C100" s="14"/>
      <c r="D100" s="5"/>
      <c r="E100" s="5"/>
      <c r="F100" s="21"/>
      <c r="G100" s="5"/>
      <c r="H100" s="21"/>
      <c r="I100" s="6" t="str">
        <f>LISTE!CS1</f>
        <v>Titre colonne CS</v>
      </c>
      <c r="J100" s="5" t="str">
        <f>INDEX(Liste[],$D$2,97)</f>
        <v>Titre colonne CS</v>
      </c>
      <c r="K100" s="14"/>
      <c r="L100" s="14"/>
      <c r="M100" s="14"/>
    </row>
    <row r="101" spans="1:13" s="7" customFormat="1" ht="12" x14ac:dyDescent="0.2">
      <c r="A101" s="14"/>
      <c r="B101" s="14"/>
      <c r="C101" s="14"/>
      <c r="D101" s="5"/>
      <c r="E101" s="5"/>
      <c r="F101" s="21"/>
      <c r="G101" s="5"/>
      <c r="H101" s="21"/>
      <c r="I101" s="6" t="str">
        <f>LISTE!CT1</f>
        <v>Titre colonne CT</v>
      </c>
      <c r="J101" s="5" t="str">
        <f>INDEX(Liste[],$D$2,98)</f>
        <v>Titre colonne CT</v>
      </c>
      <c r="K101" s="14"/>
      <c r="L101" s="14"/>
      <c r="M101" s="14"/>
    </row>
    <row r="102" spans="1:13" s="7" customFormat="1" ht="12" x14ac:dyDescent="0.2">
      <c r="A102" s="14"/>
      <c r="B102" s="14"/>
      <c r="C102" s="14"/>
      <c r="D102" s="5"/>
      <c r="E102" s="5"/>
      <c r="F102" s="21"/>
      <c r="G102" s="5"/>
      <c r="H102" s="21"/>
      <c r="I102" s="6" t="str">
        <f>LISTE!CU1</f>
        <v>Titre colonne CU</v>
      </c>
      <c r="J102" s="5" t="str">
        <f>INDEX(Liste[],$D$2,99)</f>
        <v>Titre colonne CU</v>
      </c>
      <c r="K102" s="14"/>
      <c r="L102" s="14"/>
      <c r="M102" s="14"/>
    </row>
    <row r="103" spans="1:13" s="7" customFormat="1" ht="12" x14ac:dyDescent="0.2">
      <c r="A103" s="14"/>
      <c r="B103" s="14"/>
      <c r="C103" s="14"/>
      <c r="D103" s="5"/>
      <c r="E103" s="5"/>
      <c r="F103" s="21"/>
      <c r="G103" s="5"/>
      <c r="H103" s="21"/>
      <c r="I103" s="6" t="str">
        <f>LISTE!CV1</f>
        <v>Titre colonne CV</v>
      </c>
      <c r="J103" s="5" t="str">
        <f>INDEX(Liste[],$D$2,100)</f>
        <v>Titre colonne CV</v>
      </c>
      <c r="K103" s="14"/>
      <c r="L103" s="14"/>
      <c r="M103" s="14"/>
    </row>
    <row r="104" spans="1:13" s="7" customFormat="1" ht="12" x14ac:dyDescent="0.2">
      <c r="A104" s="14"/>
      <c r="B104" s="14"/>
      <c r="C104" s="14"/>
      <c r="D104" s="5"/>
      <c r="E104" s="5"/>
      <c r="F104" s="21"/>
      <c r="G104" s="5"/>
      <c r="H104" s="21"/>
      <c r="I104" s="6" t="str">
        <f>LISTE!CW1</f>
        <v>Titre colonne CW</v>
      </c>
      <c r="J104" s="5" t="str">
        <f>INDEX(Liste[],$D$2,101)</f>
        <v>Titre colonne CW</v>
      </c>
      <c r="K104" s="14"/>
      <c r="L104" s="14"/>
      <c r="M104" s="14"/>
    </row>
    <row r="105" spans="1:13" s="7" customFormat="1" ht="12" x14ac:dyDescent="0.2">
      <c r="A105" s="14"/>
      <c r="B105" s="14"/>
      <c r="C105" s="14"/>
      <c r="D105" s="5"/>
      <c r="E105" s="5"/>
      <c r="F105" s="21"/>
      <c r="G105" s="5"/>
      <c r="H105" s="21"/>
      <c r="I105" s="6" t="str">
        <f>LISTE!CX1</f>
        <v>Titre colonne CX</v>
      </c>
      <c r="J105" s="5" t="str">
        <f>INDEX(Liste[],$D$2,102)</f>
        <v>Titre colonne CX</v>
      </c>
      <c r="K105" s="14"/>
      <c r="L105" s="14"/>
      <c r="M105" s="14"/>
    </row>
    <row r="106" spans="1:13" s="7" customFormat="1" ht="12" x14ac:dyDescent="0.2">
      <c r="A106" s="14"/>
      <c r="B106" s="14"/>
      <c r="C106" s="14"/>
      <c r="D106" s="5"/>
      <c r="E106" s="5"/>
      <c r="F106" s="21"/>
      <c r="G106" s="5"/>
      <c r="H106" s="21"/>
      <c r="I106" s="6" t="str">
        <f>LISTE!CY1</f>
        <v>Titre colonne CY</v>
      </c>
      <c r="J106" s="5" t="str">
        <f>INDEX(Liste[],$D$2,103)</f>
        <v>Titre colonne CY</v>
      </c>
      <c r="K106" s="14"/>
      <c r="L106" s="14"/>
      <c r="M106" s="14"/>
    </row>
    <row r="107" spans="1:13" s="7" customFormat="1" ht="12" x14ac:dyDescent="0.2">
      <c r="A107" s="14"/>
      <c r="B107" s="14"/>
      <c r="C107" s="14"/>
      <c r="D107" s="5"/>
      <c r="E107" s="5"/>
      <c r="F107" s="21"/>
      <c r="G107" s="5"/>
      <c r="H107" s="21"/>
      <c r="I107" s="6" t="str">
        <f>LISTE!CZ1</f>
        <v>Titre colonne CZ</v>
      </c>
      <c r="J107" s="5" t="str">
        <f>INDEX(Liste[],$D$2,104)</f>
        <v>Titre colonne CZ</v>
      </c>
      <c r="K107" s="14"/>
      <c r="L107" s="14"/>
      <c r="M107" s="14"/>
    </row>
    <row r="108" spans="1:13" s="7" customFormat="1" ht="12" x14ac:dyDescent="0.2">
      <c r="A108" s="14"/>
      <c r="B108" s="14"/>
      <c r="C108" s="14"/>
      <c r="D108" s="5"/>
      <c r="E108" s="5"/>
      <c r="F108" s="21"/>
      <c r="G108" s="5"/>
      <c r="H108" s="21"/>
      <c r="I108" s="6" t="str">
        <f>LISTE!DA1</f>
        <v>Titre colonne CA</v>
      </c>
      <c r="J108" s="5" t="str">
        <f>INDEX(Liste[],$D$2,105)</f>
        <v>Titre colonne CA</v>
      </c>
      <c r="K108" s="14"/>
      <c r="L108" s="14"/>
      <c r="M108" s="14"/>
    </row>
    <row r="109" spans="1:13" s="7" customFormat="1" x14ac:dyDescent="0.2">
      <c r="A109" s="14"/>
      <c r="B109" s="14"/>
      <c r="C109" s="14"/>
      <c r="D109" s="5"/>
      <c r="E109" s="5"/>
      <c r="F109" s="21"/>
      <c r="G109" s="5"/>
      <c r="H109" s="21"/>
      <c r="I109" s="4" t="str">
        <f>LISTE!DB1</f>
        <v>Titre colonne CB</v>
      </c>
      <c r="J109" s="3" t="str">
        <f>INDEX(Liste[],$D$2,106)</f>
        <v>Titre colonne CB</v>
      </c>
      <c r="K109" s="14"/>
      <c r="L109" s="14"/>
      <c r="M109" s="14"/>
    </row>
    <row r="110" spans="1:13" x14ac:dyDescent="0.2">
      <c r="C110" s="12"/>
      <c r="I110" s="4" t="str">
        <f>LISTE!DC1</f>
        <v>Titre colonne CC</v>
      </c>
      <c r="J110" s="3" t="str">
        <f>INDEX(Liste[],$D$2,107)</f>
        <v>Titre colonne CC</v>
      </c>
    </row>
    <row r="111" spans="1:13" x14ac:dyDescent="0.2">
      <c r="C111" s="12"/>
      <c r="I111" s="4" t="str">
        <f>LISTE!DD1</f>
        <v>Titre colonne CD</v>
      </c>
      <c r="J111" s="3" t="str">
        <f>INDEX(Liste[],$D$2,108)</f>
        <v>Titre colonne CD</v>
      </c>
    </row>
    <row r="112" spans="1:13" x14ac:dyDescent="0.2">
      <c r="C112" s="12"/>
      <c r="I112" s="4" t="str">
        <f>LISTE!DE1</f>
        <v>Titre colonne DE</v>
      </c>
      <c r="J112" s="3" t="str">
        <f>INDEX(Liste[],$D$2,109)</f>
        <v>Titre colonne DE</v>
      </c>
    </row>
    <row r="113" spans="3:10" x14ac:dyDescent="0.2">
      <c r="C113" s="12"/>
      <c r="I113" s="4" t="str">
        <f>LISTE!DF1</f>
        <v>Titre colonne DF</v>
      </c>
      <c r="J113" s="3" t="str">
        <f>INDEX(Liste[],$D$2,110)</f>
        <v>Titre colonne DF</v>
      </c>
    </row>
    <row r="114" spans="3:10" x14ac:dyDescent="0.2">
      <c r="C114" s="12"/>
      <c r="I114" s="4" t="str">
        <f>LISTE!DG1</f>
        <v>Titre colonne DG</v>
      </c>
      <c r="J114" s="3" t="str">
        <f>INDEX(Liste[],$D$2,111)</f>
        <v>Titre colonne DG</v>
      </c>
    </row>
    <row r="115" spans="3:10" x14ac:dyDescent="0.2">
      <c r="C115" s="12"/>
      <c r="I115" s="4" t="str">
        <f>LISTE!DH1</f>
        <v>Titre colonne DH</v>
      </c>
      <c r="J115" s="3" t="str">
        <f>INDEX(Liste[],$D$2,112)</f>
        <v>Titre colonne DH</v>
      </c>
    </row>
    <row r="116" spans="3:10" x14ac:dyDescent="0.2">
      <c r="C116" s="12"/>
      <c r="I116" s="4" t="str">
        <f>LISTE!DI1</f>
        <v>Titre colonne DI</v>
      </c>
      <c r="J116" s="3" t="str">
        <f>INDEX(Liste[],$D$2,113)</f>
        <v>Titre colonne DI</v>
      </c>
    </row>
    <row r="117" spans="3:10" x14ac:dyDescent="0.2">
      <c r="C117" s="12"/>
      <c r="I117" s="4" t="str">
        <f>LISTE!DJ1</f>
        <v>Titre colonne DJ</v>
      </c>
      <c r="J117" s="3" t="str">
        <f>INDEX(Liste[],$D$2,114)</f>
        <v>Titre colonne DJ</v>
      </c>
    </row>
    <row r="118" spans="3:10" x14ac:dyDescent="0.2">
      <c r="C118" s="12"/>
      <c r="I118" s="4" t="str">
        <f>LISTE!DK1</f>
        <v>Titre colonne DK</v>
      </c>
      <c r="J118" s="3" t="str">
        <f>INDEX(Liste[],$D$2,115)</f>
        <v>Titre colonne DK</v>
      </c>
    </row>
    <row r="119" spans="3:10" x14ac:dyDescent="0.2">
      <c r="C119" s="12"/>
      <c r="I119" s="4" t="str">
        <f>LISTE!DL1</f>
        <v>Titre colonne DL</v>
      </c>
      <c r="J119" s="3" t="str">
        <f>INDEX(Liste[],$D$2,116)</f>
        <v>Titre colonne DL</v>
      </c>
    </row>
    <row r="120" spans="3:10" x14ac:dyDescent="0.2">
      <c r="C120" s="12"/>
      <c r="I120" s="4" t="str">
        <f>LISTE!DM1</f>
        <v>Titre colonne DM</v>
      </c>
      <c r="J120" s="3" t="str">
        <f>INDEX(Liste[],$D$2,117)</f>
        <v>Titre colonne DM</v>
      </c>
    </row>
    <row r="121" spans="3:10" x14ac:dyDescent="0.2">
      <c r="C121" s="12"/>
      <c r="I121" s="4" t="str">
        <f>LISTE!DN1</f>
        <v>Titre colonne DN</v>
      </c>
      <c r="J121" s="3" t="str">
        <f>INDEX(Liste[],$D$2,118)</f>
        <v>Titre colonne DN</v>
      </c>
    </row>
    <row r="122" spans="3:10" x14ac:dyDescent="0.2">
      <c r="C122" s="12"/>
      <c r="I122" s="4" t="str">
        <f>LISTE!DO1</f>
        <v>Titre colonne DO</v>
      </c>
      <c r="J122" s="3" t="str">
        <f>INDEX(Liste[],$D$2,119)</f>
        <v>Titre colonne DO</v>
      </c>
    </row>
    <row r="123" spans="3:10" x14ac:dyDescent="0.2">
      <c r="C123" s="12"/>
      <c r="I123" s="4" t="str">
        <f>LISTE!DP1</f>
        <v>Titre colonne DP</v>
      </c>
      <c r="J123" s="3" t="str">
        <f>INDEX(Liste[],$D$2,120)</f>
        <v>Titre colonne DP</v>
      </c>
    </row>
    <row r="124" spans="3:10" x14ac:dyDescent="0.2">
      <c r="C124" s="12"/>
      <c r="I124" s="4" t="str">
        <f>LISTE!DQ1</f>
        <v>Titre colonne DQ</v>
      </c>
      <c r="J124" s="3" t="str">
        <f>INDEX(Liste[],$D$2,121)</f>
        <v>Titre colonne DQ</v>
      </c>
    </row>
    <row r="125" spans="3:10" x14ac:dyDescent="0.2">
      <c r="C125" s="12"/>
      <c r="I125" s="4" t="str">
        <f>LISTE!DR1</f>
        <v>Titre colonne DR</v>
      </c>
      <c r="J125" s="3" t="str">
        <f>INDEX(Liste[],$D$2,122)</f>
        <v>Titre colonne DR</v>
      </c>
    </row>
    <row r="126" spans="3:10" x14ac:dyDescent="0.2">
      <c r="C126" s="12"/>
      <c r="I126" s="4" t="str">
        <f>LISTE!DS1</f>
        <v>Titre colonne DS</v>
      </c>
      <c r="J126" s="3" t="str">
        <f>INDEX(Liste[],$D$2,123)</f>
        <v>Titre colonne DS</v>
      </c>
    </row>
    <row r="127" spans="3:10" x14ac:dyDescent="0.2">
      <c r="C127" s="12"/>
      <c r="I127" s="4" t="str">
        <f>LISTE!DT1</f>
        <v>Titre colonne DT</v>
      </c>
      <c r="J127" s="3" t="str">
        <f>INDEX(Liste[],$D$2,124)</f>
        <v>Titre colonne DT</v>
      </c>
    </row>
    <row r="128" spans="3:10" x14ac:dyDescent="0.2">
      <c r="C128" s="12"/>
      <c r="I128" s="4" t="str">
        <f>LISTE!DU1</f>
        <v>Titre colonne DU</v>
      </c>
      <c r="J128" s="3" t="str">
        <f>INDEX(Liste[],$D$2,125)</f>
        <v>Titre colonne DU</v>
      </c>
    </row>
    <row r="129" spans="3:10" x14ac:dyDescent="0.2">
      <c r="C129" s="12"/>
      <c r="I129" s="4" t="str">
        <f>LISTE!DV1</f>
        <v>Titre colonne DV</v>
      </c>
      <c r="J129" s="3" t="str">
        <f>INDEX(Liste[],$D$2,126)</f>
        <v>Titre colonne DV</v>
      </c>
    </row>
    <row r="130" spans="3:10" x14ac:dyDescent="0.2">
      <c r="C130" s="12"/>
      <c r="I130" s="4" t="str">
        <f>LISTE!DW1</f>
        <v>Titre colonne DW</v>
      </c>
      <c r="J130" s="3" t="str">
        <f>INDEX(Liste[],$D$2,127)</f>
        <v>Titre colonne DW</v>
      </c>
    </row>
    <row r="131" spans="3:10" x14ac:dyDescent="0.2">
      <c r="C131" s="12"/>
      <c r="I131" s="4" t="str">
        <f>LISTE!DX1</f>
        <v>Titre colonne DX</v>
      </c>
      <c r="J131" s="3" t="str">
        <f>INDEX(Liste[],$D$2,128)</f>
        <v>Titre colonne DX</v>
      </c>
    </row>
    <row r="132" spans="3:10" x14ac:dyDescent="0.2">
      <c r="C132" s="12"/>
      <c r="I132" s="4" t="str">
        <f>LISTE!DY1</f>
        <v>Titre colonne DY</v>
      </c>
      <c r="J132" s="3" t="str">
        <f>INDEX(Liste[],$D$2,129)</f>
        <v>Titre colonne DY</v>
      </c>
    </row>
    <row r="133" spans="3:10" x14ac:dyDescent="0.2">
      <c r="C133" s="12"/>
      <c r="I133" s="4" t="str">
        <f>LISTE!DZ1</f>
        <v>Titre colonne DZ</v>
      </c>
      <c r="J133" s="3" t="str">
        <f>INDEX(Liste[],$D$2,130)</f>
        <v>Titre colonne DZ</v>
      </c>
    </row>
    <row r="134" spans="3:10" x14ac:dyDescent="0.2">
      <c r="C134" s="12"/>
      <c r="I134" s="4" t="str">
        <f>LISTE!EA1</f>
        <v>Titre colonne EA</v>
      </c>
      <c r="J134" s="3" t="str">
        <f>INDEX(Liste[],$D$2,131)</f>
        <v>Titre colonne EA</v>
      </c>
    </row>
    <row r="135" spans="3:10" x14ac:dyDescent="0.2">
      <c r="C135" s="12"/>
      <c r="I135" s="4" t="str">
        <f>LISTE!EB1</f>
        <v>Titre colonne EB</v>
      </c>
      <c r="J135" s="3" t="str">
        <f>INDEX(Liste[],$D$2,132)</f>
        <v>Titre colonne EB</v>
      </c>
    </row>
    <row r="136" spans="3:10" x14ac:dyDescent="0.2">
      <c r="C136" s="12"/>
      <c r="I136" s="4" t="str">
        <f>LISTE!EC1</f>
        <v>Titre colonne EC</v>
      </c>
      <c r="J136" s="3" t="str">
        <f>INDEX(Liste[],$D$2,133)</f>
        <v>Titre colonne EC</v>
      </c>
    </row>
    <row r="137" spans="3:10" x14ac:dyDescent="0.2">
      <c r="C137" s="12"/>
      <c r="I137" s="4" t="str">
        <f>LISTE!ED1</f>
        <v>Titre colonne ED</v>
      </c>
      <c r="J137" s="3" t="str">
        <f>INDEX(Liste[],$D$2,134)</f>
        <v>Titre colonne ED</v>
      </c>
    </row>
    <row r="138" spans="3:10" x14ac:dyDescent="0.2">
      <c r="C138" s="12"/>
      <c r="I138" s="4" t="str">
        <f>LISTE!EE1</f>
        <v>Titre colonne EE</v>
      </c>
      <c r="J138" s="3" t="str">
        <f>INDEX(Liste[],$D$2,135)</f>
        <v>Titre colonne EE</v>
      </c>
    </row>
    <row r="139" spans="3:10" x14ac:dyDescent="0.2">
      <c r="C139" s="12"/>
      <c r="I139" s="4" t="str">
        <f>LISTE!EF1</f>
        <v>Titre colonne EF</v>
      </c>
      <c r="J139" s="3" t="str">
        <f>INDEX(Liste[],$D$2,136)</f>
        <v>Titre colonne EF</v>
      </c>
    </row>
    <row r="140" spans="3:10" x14ac:dyDescent="0.2">
      <c r="C140" s="12"/>
      <c r="I140" s="4" t="str">
        <f>LISTE!EG1</f>
        <v>Titre colonne EG</v>
      </c>
      <c r="J140" s="3" t="str">
        <f>INDEX(Liste[],$D$2,137)</f>
        <v>Titre colonne EG</v>
      </c>
    </row>
    <row r="141" spans="3:10" x14ac:dyDescent="0.2">
      <c r="C141" s="12"/>
      <c r="I141" s="4" t="str">
        <f>LISTE!EH1</f>
        <v>Titre colonne EH</v>
      </c>
      <c r="J141" s="3" t="str">
        <f>INDEX(Liste[],$D$2,138)</f>
        <v>Titre colonne EH</v>
      </c>
    </row>
    <row r="142" spans="3:10" x14ac:dyDescent="0.2">
      <c r="C142" s="12"/>
      <c r="I142" s="4" t="str">
        <f>LISTE!EI1</f>
        <v>Titre colonne EI</v>
      </c>
      <c r="J142" s="3" t="str">
        <f>INDEX(Liste[],$D$2,139)</f>
        <v>Titre colonne EI</v>
      </c>
    </row>
    <row r="143" spans="3:10" x14ac:dyDescent="0.2">
      <c r="C143" s="12"/>
      <c r="I143" s="4" t="str">
        <f>LISTE!EJ1</f>
        <v>Titre colonne EJ</v>
      </c>
      <c r="J143" s="3" t="str">
        <f>INDEX(Liste[],$D$2,140)</f>
        <v>Titre colonne EJ</v>
      </c>
    </row>
    <row r="144" spans="3:10" x14ac:dyDescent="0.2">
      <c r="C144" s="12"/>
      <c r="I144" s="4" t="str">
        <f>LISTE!EK1</f>
        <v>Titre colonne EK</v>
      </c>
      <c r="J144" s="3" t="str">
        <f>INDEX(Liste[],$D$2,141)</f>
        <v>Titre colonne EK</v>
      </c>
    </row>
    <row r="145" spans="3:10" x14ac:dyDescent="0.2">
      <c r="C145" s="12"/>
      <c r="I145" s="4" t="str">
        <f>LISTE!EL1</f>
        <v>Titre colonne EL</v>
      </c>
      <c r="J145" s="3" t="str">
        <f>INDEX(Liste[],$D$2,142)</f>
        <v>Titre colonne EL</v>
      </c>
    </row>
    <row r="146" spans="3:10" x14ac:dyDescent="0.2">
      <c r="C146" s="12"/>
      <c r="I146" s="4" t="str">
        <f>LISTE!EM1</f>
        <v>Titre colonne EM</v>
      </c>
      <c r="J146" s="3" t="str">
        <f>INDEX(Liste[],$D$2,143)</f>
        <v>Titre colonne EM</v>
      </c>
    </row>
    <row r="147" spans="3:10" x14ac:dyDescent="0.2">
      <c r="C147" s="12"/>
      <c r="I147" s="4" t="str">
        <f>LISTE!EN1</f>
        <v>Titre colonne EN</v>
      </c>
      <c r="J147" s="3" t="str">
        <f>INDEX(Liste[],$D$2,144)</f>
        <v>Titre colonne EN</v>
      </c>
    </row>
    <row r="148" spans="3:10" x14ac:dyDescent="0.2">
      <c r="C148" s="12"/>
      <c r="I148" s="4" t="str">
        <f>LISTE!EO1</f>
        <v>Titre colonne EO</v>
      </c>
      <c r="J148" s="3" t="str">
        <f>INDEX(Liste[],$D$2,145)</f>
        <v>Titre colonne EO</v>
      </c>
    </row>
    <row r="149" spans="3:10" x14ac:dyDescent="0.2">
      <c r="C149" s="12"/>
      <c r="I149" s="4" t="str">
        <f>LISTE!EP1</f>
        <v>Titre colonne EP</v>
      </c>
      <c r="J149" s="3" t="str">
        <f>INDEX(Liste[],$D$2,146)</f>
        <v>Titre colonne EP</v>
      </c>
    </row>
    <row r="150" spans="3:10" x14ac:dyDescent="0.2">
      <c r="C150" s="12"/>
      <c r="I150" s="4" t="str">
        <f>LISTE!EQ1</f>
        <v>Titre colonne EQ</v>
      </c>
      <c r="J150" s="3" t="str">
        <f>INDEX(Liste[],$D$2,147)</f>
        <v>Titre colonne EQ</v>
      </c>
    </row>
    <row r="151" spans="3:10" x14ac:dyDescent="0.2">
      <c r="C151" s="12"/>
      <c r="I151" s="4" t="str">
        <f>LISTE!ER1</f>
        <v>Titre colonne ER</v>
      </c>
      <c r="J151" s="3" t="str">
        <f>INDEX(Liste[],$D$2,148)</f>
        <v>Titre colonne ER</v>
      </c>
    </row>
    <row r="152" spans="3:10" x14ac:dyDescent="0.2">
      <c r="C152" s="12"/>
      <c r="I152" s="4" t="str">
        <f>LISTE!ES1</f>
        <v>Titre colonne ES</v>
      </c>
      <c r="J152" s="3" t="str">
        <f>INDEX(Liste[],$D$2,149)</f>
        <v>Titre colonne ES</v>
      </c>
    </row>
    <row r="153" spans="3:10" x14ac:dyDescent="0.2">
      <c r="C153" s="12"/>
      <c r="I153" s="4" t="str">
        <f>LISTE!ET1</f>
        <v>Titre colonne ET</v>
      </c>
      <c r="J153" s="3" t="str">
        <f>INDEX(Liste[],$D$2,150)</f>
        <v>Titre colonne ET</v>
      </c>
    </row>
    <row r="154" spans="3:10" x14ac:dyDescent="0.2">
      <c r="C154" s="12"/>
      <c r="I154" s="4" t="str">
        <f>LISTE!EU1</f>
        <v>Titre colonne EU</v>
      </c>
      <c r="J154" s="3" t="str">
        <f>INDEX(Liste[],$D$2,151)</f>
        <v>Titre colonne EU</v>
      </c>
    </row>
    <row r="155" spans="3:10" x14ac:dyDescent="0.2">
      <c r="C155" s="12"/>
      <c r="I155" s="4" t="str">
        <f>LISTE!EV1</f>
        <v>Titre colonne EV</v>
      </c>
      <c r="J155" s="3" t="str">
        <f>INDEX(Liste[],$D$2,152)</f>
        <v>Titre colonne EV</v>
      </c>
    </row>
    <row r="156" spans="3:10" x14ac:dyDescent="0.2">
      <c r="C156" s="12"/>
      <c r="I156" s="4" t="str">
        <f>LISTE!EW1</f>
        <v>Titre colonne EW</v>
      </c>
      <c r="J156" s="3" t="str">
        <f>INDEX(Liste[],$D$2,153)</f>
        <v>Titre colonne EW</v>
      </c>
    </row>
    <row r="157" spans="3:10" x14ac:dyDescent="0.2">
      <c r="C157" s="12"/>
      <c r="I157" s="4" t="str">
        <f>LISTE!EX1</f>
        <v>Titre colonne EX</v>
      </c>
      <c r="J157" s="3" t="str">
        <f>INDEX(Liste[],$D$2,154)</f>
        <v>Titre colonne EX</v>
      </c>
    </row>
    <row r="158" spans="3:10" x14ac:dyDescent="0.2">
      <c r="C158" s="12"/>
      <c r="I158" s="4" t="str">
        <f>LISTE!EY1</f>
        <v>Titre colonne EY</v>
      </c>
      <c r="J158" s="3" t="str">
        <f>INDEX(Liste[],$D$2,155)</f>
        <v>Titre colonne EY</v>
      </c>
    </row>
    <row r="159" spans="3:10" x14ac:dyDescent="0.2">
      <c r="C159" s="12"/>
      <c r="I159" s="4" t="str">
        <f>LISTE!EZ1</f>
        <v>Titre colonne EZ</v>
      </c>
      <c r="J159" s="3" t="str">
        <f>INDEX(Liste[],$D$2,156)</f>
        <v>Titre colonne EZ</v>
      </c>
    </row>
    <row r="160" spans="3:10" x14ac:dyDescent="0.2">
      <c r="C160" s="12"/>
      <c r="I160" s="4"/>
      <c r="J160" s="3"/>
    </row>
    <row r="161" spans="3:10" x14ac:dyDescent="0.2">
      <c r="C161" s="12"/>
      <c r="I161" s="4"/>
      <c r="J161" s="3"/>
    </row>
    <row r="162" spans="3:10" x14ac:dyDescent="0.2">
      <c r="C162" s="12"/>
      <c r="I162" s="4"/>
      <c r="J162" s="3"/>
    </row>
    <row r="163" spans="3:10" x14ac:dyDescent="0.2">
      <c r="C163" s="12"/>
      <c r="I163" s="4"/>
      <c r="J163" s="3"/>
    </row>
    <row r="164" spans="3:10" x14ac:dyDescent="0.2">
      <c r="C164" s="12"/>
      <c r="I164" s="4"/>
      <c r="J164" s="3"/>
    </row>
    <row r="165" spans="3:10" x14ac:dyDescent="0.2">
      <c r="C165" s="12"/>
      <c r="I165" s="4"/>
      <c r="J165" s="3"/>
    </row>
    <row r="166" spans="3:10" x14ac:dyDescent="0.2">
      <c r="C166" s="12"/>
      <c r="I166" s="4"/>
      <c r="J166" s="3"/>
    </row>
    <row r="167" spans="3:10" x14ac:dyDescent="0.2">
      <c r="C167" s="12"/>
      <c r="I167" s="4"/>
      <c r="J167" s="3"/>
    </row>
    <row r="168" spans="3:10" x14ac:dyDescent="0.2">
      <c r="C168" s="12"/>
      <c r="I168" s="4"/>
      <c r="J168" s="3"/>
    </row>
    <row r="169" spans="3:10" x14ac:dyDescent="0.2">
      <c r="C169" s="12"/>
      <c r="I169" s="4"/>
      <c r="J169" s="3"/>
    </row>
    <row r="170" spans="3:10" x14ac:dyDescent="0.2">
      <c r="C170" s="12"/>
      <c r="I170" s="4"/>
      <c r="J170" s="3"/>
    </row>
    <row r="171" spans="3:10" x14ac:dyDescent="0.2">
      <c r="C171" s="12"/>
      <c r="I171" s="4"/>
      <c r="J171" s="3"/>
    </row>
    <row r="172" spans="3:10" x14ac:dyDescent="0.2">
      <c r="C172" s="12"/>
      <c r="I172" s="4"/>
      <c r="J172" s="3"/>
    </row>
    <row r="173" spans="3:10" x14ac:dyDescent="0.2">
      <c r="C173" s="12"/>
      <c r="I173" s="4"/>
      <c r="J173" s="3"/>
    </row>
    <row r="174" spans="3:10" x14ac:dyDescent="0.2">
      <c r="C174" s="12"/>
      <c r="I174" s="4"/>
      <c r="J174" s="3"/>
    </row>
    <row r="175" spans="3:10" x14ac:dyDescent="0.2">
      <c r="C175" s="12"/>
      <c r="I175" s="4"/>
      <c r="J175" s="3"/>
    </row>
    <row r="176" spans="3:10" x14ac:dyDescent="0.2">
      <c r="C176" s="12"/>
      <c r="I176" s="4"/>
      <c r="J176" s="3"/>
    </row>
    <row r="177" spans="3:10" x14ac:dyDescent="0.2">
      <c r="C177" s="12"/>
      <c r="I177" s="4"/>
      <c r="J177" s="3"/>
    </row>
    <row r="178" spans="3:10" x14ac:dyDescent="0.2">
      <c r="C178" s="12"/>
      <c r="I178" s="4"/>
      <c r="J178" s="3"/>
    </row>
    <row r="179" spans="3:10" x14ac:dyDescent="0.2">
      <c r="C179" s="12"/>
      <c r="I179" s="4"/>
      <c r="J179" s="3"/>
    </row>
    <row r="180" spans="3:10" x14ac:dyDescent="0.2">
      <c r="C180" s="12"/>
      <c r="I180" s="4"/>
      <c r="J180" s="3"/>
    </row>
    <row r="181" spans="3:10" x14ac:dyDescent="0.2">
      <c r="C181" s="12"/>
      <c r="I181" s="4"/>
      <c r="J181" s="3"/>
    </row>
    <row r="182" spans="3:10" x14ac:dyDescent="0.2">
      <c r="C182" s="12"/>
      <c r="I182" s="4"/>
      <c r="J182" s="3"/>
    </row>
    <row r="183" spans="3:10" x14ac:dyDescent="0.2">
      <c r="C183" s="12"/>
      <c r="I183" s="4"/>
      <c r="J183" s="3"/>
    </row>
    <row r="184" spans="3:10" x14ac:dyDescent="0.2">
      <c r="C184" s="12"/>
      <c r="I184" s="4"/>
      <c r="J184" s="3"/>
    </row>
    <row r="185" spans="3:10" x14ac:dyDescent="0.2">
      <c r="C185" s="12"/>
      <c r="I185" s="4"/>
      <c r="J185" s="3"/>
    </row>
    <row r="186" spans="3:10" x14ac:dyDescent="0.2">
      <c r="C186" s="12"/>
      <c r="I186" s="4"/>
      <c r="J186" s="3"/>
    </row>
    <row r="187" spans="3:10" x14ac:dyDescent="0.2">
      <c r="C187" s="12"/>
      <c r="I187" s="4"/>
      <c r="J187" s="3"/>
    </row>
    <row r="188" spans="3:10" x14ac:dyDescent="0.2">
      <c r="C188" s="12"/>
      <c r="I188" s="4"/>
      <c r="J188" s="3"/>
    </row>
    <row r="189" spans="3:10" x14ac:dyDescent="0.2">
      <c r="C189" s="12"/>
      <c r="I189" s="4"/>
      <c r="J189" s="3"/>
    </row>
    <row r="190" spans="3:10" x14ac:dyDescent="0.2">
      <c r="C190" s="12"/>
      <c r="I190" s="4"/>
      <c r="J190" s="3"/>
    </row>
    <row r="191" spans="3:10" x14ac:dyDescent="0.2">
      <c r="C191" s="12"/>
      <c r="I191" s="4"/>
      <c r="J191" s="3"/>
    </row>
    <row r="192" spans="3:10" x14ac:dyDescent="0.2">
      <c r="C192" s="12"/>
      <c r="I192" s="4"/>
      <c r="J192" s="3"/>
    </row>
    <row r="193" spans="3:10" x14ac:dyDescent="0.2">
      <c r="C193" s="12"/>
      <c r="I193" s="4"/>
      <c r="J193" s="3"/>
    </row>
    <row r="194" spans="3:10" x14ac:dyDescent="0.2">
      <c r="C194" s="12"/>
      <c r="I194" s="4"/>
      <c r="J194" s="3"/>
    </row>
    <row r="195" spans="3:10" x14ac:dyDescent="0.2">
      <c r="C195" s="12"/>
      <c r="I195" s="4"/>
      <c r="J195" s="3"/>
    </row>
    <row r="196" spans="3:10" x14ac:dyDescent="0.2">
      <c r="C196" s="12"/>
      <c r="I196" s="4"/>
      <c r="J196" s="3"/>
    </row>
    <row r="197" spans="3:10" x14ac:dyDescent="0.2">
      <c r="C197" s="12"/>
      <c r="I197" s="4"/>
      <c r="J197" s="3"/>
    </row>
    <row r="198" spans="3:10" x14ac:dyDescent="0.2">
      <c r="C198" s="12"/>
      <c r="I198" s="4"/>
      <c r="J198" s="3"/>
    </row>
    <row r="199" spans="3:10" x14ac:dyDescent="0.2">
      <c r="C199" s="12"/>
      <c r="I199" s="4"/>
      <c r="J199" s="3"/>
    </row>
    <row r="200" spans="3:10" x14ac:dyDescent="0.2">
      <c r="C200" s="12"/>
      <c r="I200" s="4"/>
      <c r="J200" s="3"/>
    </row>
    <row r="201" spans="3:10" x14ac:dyDescent="0.2">
      <c r="C201" s="12"/>
      <c r="I201" s="4"/>
      <c r="J201" s="3"/>
    </row>
    <row r="202" spans="3:10" x14ac:dyDescent="0.2">
      <c r="C202" s="12"/>
      <c r="I202" s="4"/>
      <c r="J202" s="3"/>
    </row>
    <row r="203" spans="3:10" x14ac:dyDescent="0.2">
      <c r="C203" s="12"/>
      <c r="I203" s="4"/>
      <c r="J203" s="3"/>
    </row>
    <row r="204" spans="3:10" x14ac:dyDescent="0.2">
      <c r="C204" s="12"/>
      <c r="I204" s="4"/>
      <c r="J204" s="3"/>
    </row>
    <row r="205" spans="3:10" x14ac:dyDescent="0.2">
      <c r="C205" s="12"/>
      <c r="I205" s="4"/>
      <c r="J205" s="3"/>
    </row>
    <row r="206" spans="3:10" x14ac:dyDescent="0.2">
      <c r="C206" s="12"/>
      <c r="I206" s="4"/>
      <c r="J206" s="3"/>
    </row>
    <row r="207" spans="3:10" x14ac:dyDescent="0.2">
      <c r="C207" s="12"/>
      <c r="I207" s="4"/>
      <c r="J207" s="3"/>
    </row>
    <row r="208" spans="3:10" x14ac:dyDescent="0.2">
      <c r="C208" s="12"/>
      <c r="I208" s="4"/>
      <c r="J208" s="3"/>
    </row>
    <row r="209" spans="3:10" x14ac:dyDescent="0.2">
      <c r="C209" s="12"/>
      <c r="I209" s="4"/>
      <c r="J209" s="3"/>
    </row>
    <row r="210" spans="3:10" x14ac:dyDescent="0.2">
      <c r="C210" s="12"/>
      <c r="I210" s="4"/>
      <c r="J210" s="3"/>
    </row>
    <row r="211" spans="3:10" x14ac:dyDescent="0.2">
      <c r="C211" s="12"/>
      <c r="I211" s="4"/>
      <c r="J211" s="3"/>
    </row>
    <row r="212" spans="3:10" x14ac:dyDescent="0.2">
      <c r="C212" s="12"/>
      <c r="I212" s="4"/>
      <c r="J212" s="3"/>
    </row>
    <row r="213" spans="3:10" x14ac:dyDescent="0.2">
      <c r="C213" s="12"/>
      <c r="I213" s="4"/>
      <c r="J213" s="3"/>
    </row>
    <row r="214" spans="3:10" x14ac:dyDescent="0.2">
      <c r="C214" s="12"/>
      <c r="I214" s="4"/>
      <c r="J214" s="3"/>
    </row>
    <row r="215" spans="3:10" x14ac:dyDescent="0.2">
      <c r="C215" s="12"/>
      <c r="I215" s="4"/>
      <c r="J215" s="3"/>
    </row>
    <row r="216" spans="3:10" x14ac:dyDescent="0.2">
      <c r="C216" s="12"/>
      <c r="I216" s="4"/>
      <c r="J216" s="3"/>
    </row>
    <row r="217" spans="3:10" x14ac:dyDescent="0.2">
      <c r="C217" s="12"/>
      <c r="I217" s="4"/>
      <c r="J217" s="3"/>
    </row>
    <row r="218" spans="3:10" x14ac:dyDescent="0.2">
      <c r="C218" s="12"/>
      <c r="I218" s="4"/>
      <c r="J218" s="3"/>
    </row>
    <row r="219" spans="3:10" x14ac:dyDescent="0.2">
      <c r="C219" s="12"/>
      <c r="I219" s="4"/>
      <c r="J219" s="3"/>
    </row>
    <row r="220" spans="3:10" x14ac:dyDescent="0.2">
      <c r="C220" s="12"/>
      <c r="I220" s="4"/>
      <c r="J220" s="3"/>
    </row>
    <row r="221" spans="3:10" x14ac:dyDescent="0.2">
      <c r="C221" s="12"/>
      <c r="I221" s="4"/>
      <c r="J221" s="3"/>
    </row>
    <row r="222" spans="3:10" x14ac:dyDescent="0.2">
      <c r="C222" s="12"/>
      <c r="I222" s="4"/>
      <c r="J222" s="3"/>
    </row>
    <row r="223" spans="3:10" x14ac:dyDescent="0.2">
      <c r="C223" s="12"/>
      <c r="I223" s="4"/>
      <c r="J223" s="3"/>
    </row>
    <row r="224" spans="3:10" x14ac:dyDescent="0.2">
      <c r="C224" s="12"/>
      <c r="I224" s="4"/>
      <c r="J224" s="3"/>
    </row>
    <row r="225" spans="3:10" x14ac:dyDescent="0.2">
      <c r="C225" s="12"/>
      <c r="I225" s="4"/>
      <c r="J225" s="3"/>
    </row>
    <row r="226" spans="3:10" x14ac:dyDescent="0.2">
      <c r="C226" s="12"/>
      <c r="I226" s="4"/>
      <c r="J226" s="3"/>
    </row>
    <row r="227" spans="3:10" x14ac:dyDescent="0.2">
      <c r="C227" s="12"/>
      <c r="I227" s="4"/>
      <c r="J227" s="3"/>
    </row>
    <row r="228" spans="3:10" x14ac:dyDescent="0.2">
      <c r="C228" s="12"/>
      <c r="I228" s="4"/>
      <c r="J228" s="3"/>
    </row>
    <row r="229" spans="3:10" x14ac:dyDescent="0.2">
      <c r="C229" s="12"/>
      <c r="I229" s="4"/>
      <c r="J229" s="3"/>
    </row>
    <row r="230" spans="3:10" x14ac:dyDescent="0.2">
      <c r="C230" s="12"/>
      <c r="I230" s="4"/>
      <c r="J230" s="3"/>
    </row>
    <row r="231" spans="3:10" x14ac:dyDescent="0.2">
      <c r="C231" s="12"/>
      <c r="I231" s="4"/>
      <c r="J231" s="3"/>
    </row>
    <row r="232" spans="3:10" x14ac:dyDescent="0.2">
      <c r="C232" s="12"/>
      <c r="I232" s="4"/>
      <c r="J232" s="3"/>
    </row>
    <row r="233" spans="3:10" x14ac:dyDescent="0.2">
      <c r="C233" s="12"/>
      <c r="I233" s="4"/>
      <c r="J233" s="3"/>
    </row>
    <row r="234" spans="3:10" x14ac:dyDescent="0.2">
      <c r="C234" s="12"/>
      <c r="I234" s="4"/>
      <c r="J234" s="3"/>
    </row>
    <row r="235" spans="3:10" x14ac:dyDescent="0.2">
      <c r="C235" s="12"/>
      <c r="I235" s="4"/>
      <c r="J235" s="3"/>
    </row>
    <row r="236" spans="3:10" x14ac:dyDescent="0.2">
      <c r="C236" s="12"/>
      <c r="I236" s="4"/>
      <c r="J236" s="3"/>
    </row>
    <row r="237" spans="3:10" x14ac:dyDescent="0.2">
      <c r="C237" s="12"/>
      <c r="I237" s="4"/>
      <c r="J237" s="3"/>
    </row>
    <row r="238" spans="3:10" x14ac:dyDescent="0.2">
      <c r="C238" s="12"/>
      <c r="I238" s="4"/>
      <c r="J238" s="3"/>
    </row>
    <row r="239" spans="3:10" x14ac:dyDescent="0.2">
      <c r="C239" s="12"/>
      <c r="I239" s="4"/>
      <c r="J239" s="3"/>
    </row>
    <row r="240" spans="3:10" x14ac:dyDescent="0.2">
      <c r="C240" s="12"/>
      <c r="I240" s="4"/>
      <c r="J240" s="3"/>
    </row>
    <row r="241" spans="3:10" x14ac:dyDescent="0.2">
      <c r="C241" s="12"/>
      <c r="I241" s="4"/>
      <c r="J241" s="3"/>
    </row>
    <row r="242" spans="3:10" x14ac:dyDescent="0.2">
      <c r="C242" s="12"/>
      <c r="I242" s="4"/>
      <c r="J242" s="3"/>
    </row>
    <row r="243" spans="3:10" x14ac:dyDescent="0.2">
      <c r="C243" s="12"/>
      <c r="I243" s="4"/>
      <c r="J243" s="3"/>
    </row>
    <row r="244" spans="3:10" x14ac:dyDescent="0.2">
      <c r="C244" s="12"/>
      <c r="I244" s="4"/>
      <c r="J244" s="3"/>
    </row>
    <row r="245" spans="3:10" x14ac:dyDescent="0.2">
      <c r="C245" s="12"/>
      <c r="I245" s="4"/>
      <c r="J245" s="3"/>
    </row>
    <row r="246" spans="3:10" x14ac:dyDescent="0.2">
      <c r="C246" s="12"/>
      <c r="I246" s="4"/>
      <c r="J246" s="3"/>
    </row>
    <row r="247" spans="3:10" x14ac:dyDescent="0.2">
      <c r="C247" s="12"/>
      <c r="I247" s="4"/>
      <c r="J247" s="3"/>
    </row>
    <row r="248" spans="3:10" x14ac:dyDescent="0.2">
      <c r="C248" s="12"/>
      <c r="I248" s="4"/>
      <c r="J248" s="3"/>
    </row>
    <row r="249" spans="3:10" x14ac:dyDescent="0.2">
      <c r="C249" s="12"/>
      <c r="I249" s="4"/>
      <c r="J249" s="3"/>
    </row>
    <row r="250" spans="3:10" x14ac:dyDescent="0.2">
      <c r="C250" s="12"/>
      <c r="I250" s="4"/>
      <c r="J250" s="3"/>
    </row>
    <row r="251" spans="3:10" x14ac:dyDescent="0.2">
      <c r="C251" s="12"/>
      <c r="I251" s="4"/>
      <c r="J251" s="3"/>
    </row>
    <row r="252" spans="3:10" x14ac:dyDescent="0.2">
      <c r="C252" s="12"/>
      <c r="I252" s="4"/>
      <c r="J252" s="3"/>
    </row>
    <row r="253" spans="3:10" x14ac:dyDescent="0.2">
      <c r="C253" s="12"/>
    </row>
    <row r="254" spans="3:10" x14ac:dyDescent="0.2">
      <c r="C254" s="12"/>
    </row>
    <row r="255" spans="3:10" x14ac:dyDescent="0.2">
      <c r="C255" s="12"/>
    </row>
    <row r="256" spans="3:10" x14ac:dyDescent="0.2">
      <c r="C256" s="12"/>
    </row>
    <row r="257" spans="3:3" x14ac:dyDescent="0.2">
      <c r="C257" s="12"/>
    </row>
    <row r="258" spans="3:3" x14ac:dyDescent="0.2">
      <c r="C258" s="12"/>
    </row>
    <row r="259" spans="3:3" x14ac:dyDescent="0.2">
      <c r="C259" s="12"/>
    </row>
    <row r="980" spans="1:2" hidden="1" x14ac:dyDescent="0.2">
      <c r="A980" s="13" t="s">
        <v>27</v>
      </c>
      <c r="B980" s="12" t="s">
        <v>28</v>
      </c>
    </row>
    <row r="981" spans="1:2" hidden="1" x14ac:dyDescent="0.2">
      <c r="A981" s="13" t="s">
        <v>29</v>
      </c>
      <c r="B981" s="12" t="s">
        <v>30</v>
      </c>
    </row>
    <row r="982" spans="1:2" hidden="1" x14ac:dyDescent="0.2">
      <c r="A982" s="13" t="s">
        <v>31</v>
      </c>
      <c r="B982" s="12" t="s">
        <v>32</v>
      </c>
    </row>
    <row r="983" spans="1:2" hidden="1" x14ac:dyDescent="0.2">
      <c r="A983" s="13" t="s">
        <v>33</v>
      </c>
      <c r="B983" s="12" t="s">
        <v>34</v>
      </c>
    </row>
    <row r="984" spans="1:2" hidden="1" x14ac:dyDescent="0.2"/>
    <row r="985" spans="1:2" hidden="1" x14ac:dyDescent="0.2"/>
    <row r="986" spans="1:2" hidden="1" x14ac:dyDescent="0.2"/>
    <row r="987" spans="1:2" hidden="1" x14ac:dyDescent="0.2"/>
    <row r="988" spans="1:2" hidden="1" x14ac:dyDescent="0.2"/>
    <row r="989" spans="1:2" hidden="1" x14ac:dyDescent="0.2"/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&amp;CRapport Analyse DVDRisk</oddHeader>
    <oddFooter>&amp;LDonnées ALTARES - DB&amp;C&amp;P/&amp;N&amp;R© 2011 - Logiciel IDM</oddFooter>
  </headerFooter>
  <colBreaks count="1" manualBreakCount="1">
    <brk id="7" max="2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2</xdr:col>
                    <xdr:colOff>19050</xdr:colOff>
                    <xdr:row>0</xdr:row>
                    <xdr:rowOff>95250</xdr:rowOff>
                  </from>
                  <to>
                    <xdr:col>4</xdr:col>
                    <xdr:colOff>342900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5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36.85546875" defaultRowHeight="12.75" x14ac:dyDescent="0.2"/>
  <sheetData>
    <row r="1" spans="1:156" s="19" customFormat="1" x14ac:dyDescent="0.2">
      <c r="A1" s="19" t="s">
        <v>71</v>
      </c>
      <c r="B1" s="19" t="s">
        <v>72</v>
      </c>
      <c r="C1" s="19" t="s">
        <v>73</v>
      </c>
      <c r="D1" s="19" t="s">
        <v>74</v>
      </c>
      <c r="E1" s="19" t="s">
        <v>75</v>
      </c>
      <c r="F1" s="19" t="s">
        <v>76</v>
      </c>
      <c r="G1" s="19" t="s">
        <v>77</v>
      </c>
      <c r="H1" s="19" t="s">
        <v>78</v>
      </c>
      <c r="I1" s="19" t="s">
        <v>79</v>
      </c>
      <c r="J1" s="19" t="s">
        <v>80</v>
      </c>
      <c r="K1" s="19" t="s">
        <v>81</v>
      </c>
      <c r="L1" s="19" t="s">
        <v>82</v>
      </c>
      <c r="M1" s="19" t="s">
        <v>83</v>
      </c>
      <c r="N1" s="19" t="s">
        <v>84</v>
      </c>
      <c r="O1" s="19" t="s">
        <v>85</v>
      </c>
      <c r="P1" s="19" t="s">
        <v>86</v>
      </c>
      <c r="Q1" s="19" t="s">
        <v>87</v>
      </c>
      <c r="R1" s="19" t="s">
        <v>88</v>
      </c>
      <c r="S1" s="19" t="s">
        <v>89</v>
      </c>
      <c r="T1" s="19" t="s">
        <v>90</v>
      </c>
      <c r="U1" s="19" t="s">
        <v>91</v>
      </c>
      <c r="V1" s="19" t="s">
        <v>92</v>
      </c>
      <c r="W1" s="19" t="s">
        <v>93</v>
      </c>
      <c r="X1" s="19" t="s">
        <v>94</v>
      </c>
      <c r="Y1" s="19" t="s">
        <v>95</v>
      </c>
      <c r="Z1" s="19" t="s">
        <v>96</v>
      </c>
      <c r="AA1" s="19" t="s">
        <v>97</v>
      </c>
      <c r="AB1" s="19" t="s">
        <v>98</v>
      </c>
      <c r="AC1" s="19" t="s">
        <v>99</v>
      </c>
      <c r="AD1" s="19" t="s">
        <v>100</v>
      </c>
      <c r="AE1" s="19" t="s">
        <v>101</v>
      </c>
      <c r="AF1" s="19" t="s">
        <v>102</v>
      </c>
      <c r="AG1" s="19" t="s">
        <v>103</v>
      </c>
      <c r="AH1" s="19" t="s">
        <v>104</v>
      </c>
      <c r="AI1" s="19" t="s">
        <v>105</v>
      </c>
      <c r="AJ1" s="19" t="s">
        <v>106</v>
      </c>
      <c r="AK1" s="19" t="s">
        <v>107</v>
      </c>
      <c r="AL1" s="19" t="s">
        <v>108</v>
      </c>
      <c r="AM1" s="19" t="s">
        <v>109</v>
      </c>
      <c r="AN1" s="19" t="s">
        <v>110</v>
      </c>
      <c r="AO1" s="19" t="s">
        <v>111</v>
      </c>
      <c r="AP1" s="19" t="s">
        <v>112</v>
      </c>
      <c r="AQ1" s="19" t="s">
        <v>113</v>
      </c>
      <c r="AR1" s="19" t="s">
        <v>114</v>
      </c>
      <c r="AS1" s="19" t="s">
        <v>115</v>
      </c>
      <c r="AT1" s="19" t="s">
        <v>116</v>
      </c>
      <c r="AU1" s="19" t="s">
        <v>117</v>
      </c>
      <c r="AV1" s="19" t="s">
        <v>118</v>
      </c>
      <c r="AW1" s="19" t="s">
        <v>119</v>
      </c>
      <c r="AX1" s="19" t="s">
        <v>120</v>
      </c>
      <c r="AY1" s="19" t="s">
        <v>121</v>
      </c>
      <c r="AZ1" s="19" t="s">
        <v>122</v>
      </c>
      <c r="BA1" s="19" t="s">
        <v>123</v>
      </c>
      <c r="BB1" s="19" t="s">
        <v>124</v>
      </c>
      <c r="BC1" s="19" t="s">
        <v>125</v>
      </c>
      <c r="BD1" s="19" t="s">
        <v>126</v>
      </c>
      <c r="BE1" s="19" t="s">
        <v>127</v>
      </c>
      <c r="BF1" s="19" t="s">
        <v>128</v>
      </c>
      <c r="BG1" s="19" t="s">
        <v>129</v>
      </c>
      <c r="BH1" s="19" t="s">
        <v>130</v>
      </c>
      <c r="BI1" s="19" t="s">
        <v>131</v>
      </c>
      <c r="BJ1" s="19" t="s">
        <v>132</v>
      </c>
      <c r="BK1" s="19" t="s">
        <v>133</v>
      </c>
      <c r="BL1" s="19" t="s">
        <v>134</v>
      </c>
      <c r="BM1" s="19" t="s">
        <v>135</v>
      </c>
      <c r="BN1" s="19" t="s">
        <v>136</v>
      </c>
      <c r="BO1" s="19" t="s">
        <v>137</v>
      </c>
      <c r="BP1" s="19" t="s">
        <v>138</v>
      </c>
      <c r="BQ1" s="19" t="s">
        <v>139</v>
      </c>
      <c r="BR1" s="19" t="s">
        <v>140</v>
      </c>
      <c r="BS1" s="19" t="s">
        <v>141</v>
      </c>
      <c r="BT1" s="19" t="s">
        <v>142</v>
      </c>
      <c r="BU1" s="19" t="s">
        <v>143</v>
      </c>
      <c r="BV1" s="19" t="s">
        <v>144</v>
      </c>
      <c r="BW1" s="19" t="s">
        <v>145</v>
      </c>
      <c r="BX1" s="19" t="s">
        <v>146</v>
      </c>
      <c r="BY1" s="19" t="s">
        <v>147</v>
      </c>
      <c r="BZ1" s="19" t="s">
        <v>148</v>
      </c>
      <c r="CA1" s="19" t="s">
        <v>149</v>
      </c>
      <c r="CB1" s="19" t="s">
        <v>150</v>
      </c>
      <c r="CC1" s="19" t="s">
        <v>151</v>
      </c>
      <c r="CD1" s="19" t="s">
        <v>152</v>
      </c>
      <c r="CE1" s="19" t="s">
        <v>153</v>
      </c>
      <c r="CF1" s="19" t="s">
        <v>154</v>
      </c>
      <c r="CG1" s="19" t="s">
        <v>155</v>
      </c>
      <c r="CH1" s="19" t="s">
        <v>156</v>
      </c>
      <c r="CI1" s="19" t="s">
        <v>157</v>
      </c>
      <c r="CJ1" s="19" t="s">
        <v>158</v>
      </c>
      <c r="CK1" s="19" t="s">
        <v>159</v>
      </c>
      <c r="CL1" s="19" t="s">
        <v>160</v>
      </c>
      <c r="CM1" s="19" t="s">
        <v>161</v>
      </c>
      <c r="CN1" s="19" t="s">
        <v>162</v>
      </c>
      <c r="CO1" s="19" t="s">
        <v>163</v>
      </c>
      <c r="CP1" s="19" t="s">
        <v>164</v>
      </c>
      <c r="CQ1" s="19" t="s">
        <v>165</v>
      </c>
      <c r="CR1" s="19" t="s">
        <v>166</v>
      </c>
      <c r="CS1" s="19" t="s">
        <v>167</v>
      </c>
      <c r="CT1" s="19" t="s">
        <v>168</v>
      </c>
      <c r="CU1" s="19" t="s">
        <v>169</v>
      </c>
      <c r="CV1" s="19" t="s">
        <v>170</v>
      </c>
      <c r="CW1" s="19" t="s">
        <v>171</v>
      </c>
      <c r="CX1" s="19" t="s">
        <v>172</v>
      </c>
      <c r="CY1" s="19" t="s">
        <v>173</v>
      </c>
      <c r="CZ1" s="19" t="s">
        <v>174</v>
      </c>
      <c r="DA1" s="19" t="s">
        <v>149</v>
      </c>
      <c r="DB1" s="19" t="s">
        <v>150</v>
      </c>
      <c r="DC1" s="19" t="s">
        <v>151</v>
      </c>
      <c r="DD1" s="19" t="s">
        <v>152</v>
      </c>
      <c r="DE1" s="19" t="s">
        <v>175</v>
      </c>
      <c r="DF1" s="19" t="s">
        <v>176</v>
      </c>
      <c r="DG1" s="19" t="s">
        <v>177</v>
      </c>
      <c r="DH1" s="19" t="s">
        <v>178</v>
      </c>
      <c r="DI1" s="19" t="s">
        <v>179</v>
      </c>
      <c r="DJ1" s="19" t="s">
        <v>180</v>
      </c>
      <c r="DK1" s="19" t="s">
        <v>181</v>
      </c>
      <c r="DL1" s="19" t="s">
        <v>182</v>
      </c>
      <c r="DM1" s="19" t="s">
        <v>183</v>
      </c>
      <c r="DN1" s="19" t="s">
        <v>184</v>
      </c>
      <c r="DO1" s="19" t="s">
        <v>185</v>
      </c>
      <c r="DP1" s="19" t="s">
        <v>186</v>
      </c>
      <c r="DQ1" s="19" t="s">
        <v>187</v>
      </c>
      <c r="DR1" s="19" t="s">
        <v>188</v>
      </c>
      <c r="DS1" s="19" t="s">
        <v>189</v>
      </c>
      <c r="DT1" s="19" t="s">
        <v>190</v>
      </c>
      <c r="DU1" s="19" t="s">
        <v>191</v>
      </c>
      <c r="DV1" s="19" t="s">
        <v>192</v>
      </c>
      <c r="DW1" s="19" t="s">
        <v>193</v>
      </c>
      <c r="DX1" s="19" t="s">
        <v>194</v>
      </c>
      <c r="DY1" s="19" t="s">
        <v>195</v>
      </c>
      <c r="DZ1" s="19" t="s">
        <v>196</v>
      </c>
      <c r="EA1" s="19" t="s">
        <v>197</v>
      </c>
      <c r="EB1" s="19" t="s">
        <v>198</v>
      </c>
      <c r="EC1" s="19" t="s">
        <v>199</v>
      </c>
      <c r="ED1" s="19" t="s">
        <v>200</v>
      </c>
      <c r="EE1" s="19" t="s">
        <v>201</v>
      </c>
      <c r="EF1" s="19" t="s">
        <v>202</v>
      </c>
      <c r="EG1" s="19" t="s">
        <v>203</v>
      </c>
      <c r="EH1" s="19" t="s">
        <v>204</v>
      </c>
      <c r="EI1" s="19" t="s">
        <v>205</v>
      </c>
      <c r="EJ1" s="19" t="s">
        <v>206</v>
      </c>
      <c r="EK1" s="19" t="s">
        <v>207</v>
      </c>
      <c r="EL1" s="19" t="s">
        <v>208</v>
      </c>
      <c r="EM1" s="19" t="s">
        <v>209</v>
      </c>
      <c r="EN1" s="19" t="s">
        <v>210</v>
      </c>
      <c r="EO1" s="19" t="s">
        <v>211</v>
      </c>
      <c r="EP1" s="19" t="s">
        <v>212</v>
      </c>
      <c r="EQ1" s="19" t="s">
        <v>213</v>
      </c>
      <c r="ER1" s="19" t="s">
        <v>214</v>
      </c>
      <c r="ES1" s="19" t="s">
        <v>215</v>
      </c>
      <c r="ET1" s="19" t="s">
        <v>216</v>
      </c>
      <c r="EU1" s="19" t="s">
        <v>217</v>
      </c>
      <c r="EV1" s="19" t="s">
        <v>218</v>
      </c>
      <c r="EW1" s="19" t="s">
        <v>219</v>
      </c>
      <c r="EX1" s="19" t="s">
        <v>220</v>
      </c>
      <c r="EY1" s="19" t="s">
        <v>221</v>
      </c>
      <c r="EZ1" s="19" t="s">
        <v>222</v>
      </c>
    </row>
    <row r="2" spans="1:156" x14ac:dyDescent="0.2">
      <c r="A2" s="1" t="s">
        <v>224</v>
      </c>
      <c r="B2" s="1" t="s">
        <v>225</v>
      </c>
      <c r="C2" s="1" t="s">
        <v>226</v>
      </c>
      <c r="D2" s="1" t="s">
        <v>227</v>
      </c>
      <c r="E2" s="1" t="s">
        <v>228</v>
      </c>
      <c r="F2" s="1" t="s">
        <v>229</v>
      </c>
      <c r="G2" s="1" t="s">
        <v>230</v>
      </c>
      <c r="H2" s="1" t="s">
        <v>231</v>
      </c>
      <c r="I2" s="1" t="s">
        <v>232</v>
      </c>
      <c r="J2" s="1" t="s">
        <v>233</v>
      </c>
      <c r="K2" s="1" t="s">
        <v>234</v>
      </c>
      <c r="L2" s="1" t="s">
        <v>235</v>
      </c>
      <c r="M2" s="1" t="s">
        <v>236</v>
      </c>
      <c r="N2" s="1" t="s">
        <v>237</v>
      </c>
      <c r="O2" s="1" t="s">
        <v>238</v>
      </c>
      <c r="P2" s="2" t="s">
        <v>239</v>
      </c>
      <c r="Q2" s="1" t="s">
        <v>240</v>
      </c>
      <c r="R2" s="1" t="s">
        <v>241</v>
      </c>
      <c r="S2" s="1" t="s">
        <v>242</v>
      </c>
      <c r="T2" s="1" t="s">
        <v>243</v>
      </c>
      <c r="U2" s="1" t="s">
        <v>244</v>
      </c>
      <c r="V2" s="2" t="s">
        <v>245</v>
      </c>
      <c r="W2" s="2" t="s">
        <v>246</v>
      </c>
      <c r="X2" s="2" t="s">
        <v>247</v>
      </c>
      <c r="Y2" s="1" t="s">
        <v>248</v>
      </c>
      <c r="Z2" s="1" t="s">
        <v>249</v>
      </c>
      <c r="AA2" s="1" t="s">
        <v>250</v>
      </c>
      <c r="AB2" s="2" t="s">
        <v>251</v>
      </c>
      <c r="AC2" s="2" t="s">
        <v>252</v>
      </c>
      <c r="AD2" s="2" t="s">
        <v>253</v>
      </c>
      <c r="AE2" s="2" t="s">
        <v>254</v>
      </c>
      <c r="AF2" s="2" t="s">
        <v>255</v>
      </c>
      <c r="AG2" s="2" t="s">
        <v>256</v>
      </c>
      <c r="AH2" s="2" t="s">
        <v>257</v>
      </c>
      <c r="AI2" s="2" t="s">
        <v>258</v>
      </c>
      <c r="AJ2" s="2" t="s">
        <v>259</v>
      </c>
      <c r="AK2" s="2" t="s">
        <v>260</v>
      </c>
      <c r="AL2" s="2" t="s">
        <v>261</v>
      </c>
      <c r="AM2" s="2" t="s">
        <v>262</v>
      </c>
      <c r="AN2" s="2" t="s">
        <v>263</v>
      </c>
      <c r="AO2" s="2" t="s">
        <v>264</v>
      </c>
      <c r="AP2" s="2" t="s">
        <v>265</v>
      </c>
      <c r="AQ2" s="2" t="s">
        <v>266</v>
      </c>
      <c r="AR2" s="2" t="s">
        <v>267</v>
      </c>
      <c r="AS2" s="2" t="s">
        <v>268</v>
      </c>
      <c r="AT2" s="2" t="s">
        <v>269</v>
      </c>
      <c r="AU2" s="2" t="s">
        <v>270</v>
      </c>
      <c r="AV2" s="2" t="s">
        <v>271</v>
      </c>
      <c r="AW2" s="2" t="s">
        <v>272</v>
      </c>
      <c r="AX2" s="2" t="s">
        <v>273</v>
      </c>
      <c r="AY2" s="2" t="s">
        <v>274</v>
      </c>
      <c r="AZ2" s="2" t="s">
        <v>275</v>
      </c>
      <c r="BA2" s="2" t="s">
        <v>276</v>
      </c>
      <c r="BB2" s="2" t="s">
        <v>277</v>
      </c>
      <c r="BC2" s="2" t="s">
        <v>278</v>
      </c>
      <c r="BD2" s="2" t="s">
        <v>279</v>
      </c>
      <c r="BE2" s="2" t="s">
        <v>280</v>
      </c>
      <c r="BF2" s="2" t="s">
        <v>281</v>
      </c>
      <c r="BG2" s="2" t="s">
        <v>282</v>
      </c>
      <c r="BH2" s="2" t="s">
        <v>283</v>
      </c>
      <c r="BI2" s="2" t="s">
        <v>284</v>
      </c>
      <c r="BJ2" s="2" t="s">
        <v>285</v>
      </c>
      <c r="BK2" s="2" t="s">
        <v>286</v>
      </c>
      <c r="BL2" s="2" t="s">
        <v>287</v>
      </c>
      <c r="BM2" s="2" t="s">
        <v>288</v>
      </c>
      <c r="BN2" s="2" t="s">
        <v>289</v>
      </c>
      <c r="BO2" s="2" t="s">
        <v>290</v>
      </c>
      <c r="BP2" s="2" t="s">
        <v>291</v>
      </c>
      <c r="BQ2" s="2" t="s">
        <v>292</v>
      </c>
      <c r="BR2" s="2" t="s">
        <v>293</v>
      </c>
      <c r="BS2" s="2" t="s">
        <v>294</v>
      </c>
      <c r="BT2" s="2" t="s">
        <v>295</v>
      </c>
      <c r="BU2" s="2" t="s">
        <v>296</v>
      </c>
      <c r="BV2" s="2" t="s">
        <v>297</v>
      </c>
      <c r="BW2" s="2" t="s">
        <v>298</v>
      </c>
      <c r="BX2" s="2" t="s">
        <v>299</v>
      </c>
      <c r="BY2" s="2" t="s">
        <v>300</v>
      </c>
      <c r="BZ2" s="2" t="s">
        <v>301</v>
      </c>
      <c r="CA2" s="2" t="s">
        <v>302</v>
      </c>
      <c r="CB2" s="2" t="s">
        <v>303</v>
      </c>
      <c r="CC2" s="2" t="s">
        <v>304</v>
      </c>
      <c r="CD2" s="2" t="s">
        <v>305</v>
      </c>
      <c r="CE2" s="2" t="s">
        <v>306</v>
      </c>
      <c r="CF2" s="2" t="s">
        <v>307</v>
      </c>
      <c r="CG2" s="2" t="s">
        <v>308</v>
      </c>
      <c r="CH2" s="2" t="s">
        <v>309</v>
      </c>
      <c r="CI2" s="2" t="s">
        <v>310</v>
      </c>
      <c r="CJ2" s="2" t="s">
        <v>311</v>
      </c>
      <c r="CK2" s="2" t="s">
        <v>312</v>
      </c>
      <c r="CL2" s="2" t="s">
        <v>313</v>
      </c>
      <c r="CM2" s="2" t="s">
        <v>314</v>
      </c>
      <c r="CN2" s="2" t="s">
        <v>315</v>
      </c>
      <c r="CO2" s="2" t="s">
        <v>316</v>
      </c>
      <c r="CP2" t="s">
        <v>317</v>
      </c>
      <c r="CQ2" t="s">
        <v>318</v>
      </c>
      <c r="CR2" t="s">
        <v>319</v>
      </c>
      <c r="CS2" t="s">
        <v>320</v>
      </c>
      <c r="CT2" t="s">
        <v>321</v>
      </c>
      <c r="CU2" t="s">
        <v>322</v>
      </c>
      <c r="CV2" t="s">
        <v>323</v>
      </c>
      <c r="CW2" t="s">
        <v>324</v>
      </c>
      <c r="CX2" t="s">
        <v>325</v>
      </c>
      <c r="CY2" t="s">
        <v>326</v>
      </c>
      <c r="CZ2" t="s">
        <v>327</v>
      </c>
      <c r="DA2" t="s">
        <v>302</v>
      </c>
      <c r="DB2" t="s">
        <v>303</v>
      </c>
      <c r="DC2" t="s">
        <v>304</v>
      </c>
      <c r="DD2" t="s">
        <v>305</v>
      </c>
      <c r="DE2" t="s">
        <v>328</v>
      </c>
      <c r="DF2" t="s">
        <v>329</v>
      </c>
      <c r="DG2" t="s">
        <v>330</v>
      </c>
      <c r="DH2" t="s">
        <v>331</v>
      </c>
      <c r="DI2" t="s">
        <v>332</v>
      </c>
      <c r="DJ2" t="s">
        <v>333</v>
      </c>
      <c r="DK2" t="s">
        <v>334</v>
      </c>
      <c r="DL2" t="s">
        <v>335</v>
      </c>
      <c r="DM2" t="s">
        <v>336</v>
      </c>
      <c r="DN2" t="s">
        <v>337</v>
      </c>
      <c r="DO2" t="s">
        <v>338</v>
      </c>
      <c r="DP2" t="s">
        <v>339</v>
      </c>
      <c r="DQ2" t="s">
        <v>340</v>
      </c>
      <c r="DR2" t="s">
        <v>341</v>
      </c>
      <c r="DS2" t="s">
        <v>342</v>
      </c>
      <c r="DT2" t="s">
        <v>343</v>
      </c>
      <c r="DU2" t="s">
        <v>344</v>
      </c>
      <c r="DV2" t="s">
        <v>345</v>
      </c>
      <c r="DW2" t="s">
        <v>346</v>
      </c>
      <c r="DX2" t="s">
        <v>347</v>
      </c>
      <c r="DY2" t="s">
        <v>348</v>
      </c>
      <c r="DZ2" t="s">
        <v>349</v>
      </c>
      <c r="EA2" t="s">
        <v>350</v>
      </c>
      <c r="EB2" t="s">
        <v>351</v>
      </c>
      <c r="EC2" t="s">
        <v>352</v>
      </c>
      <c r="ED2" t="s">
        <v>353</v>
      </c>
      <c r="EE2" t="s">
        <v>354</v>
      </c>
      <c r="EF2" t="s">
        <v>355</v>
      </c>
      <c r="EG2" t="s">
        <v>356</v>
      </c>
      <c r="EH2" t="s">
        <v>357</v>
      </c>
      <c r="EI2" t="s">
        <v>358</v>
      </c>
      <c r="EJ2" t="s">
        <v>359</v>
      </c>
      <c r="EK2" t="s">
        <v>360</v>
      </c>
      <c r="EL2" t="s">
        <v>361</v>
      </c>
      <c r="EM2" t="s">
        <v>362</v>
      </c>
      <c r="EN2" t="s">
        <v>363</v>
      </c>
      <c r="EO2" t="s">
        <v>364</v>
      </c>
      <c r="EP2" t="s">
        <v>365</v>
      </c>
      <c r="EQ2" t="s">
        <v>366</v>
      </c>
      <c r="ER2" t="s">
        <v>367</v>
      </c>
      <c r="ES2" t="s">
        <v>368</v>
      </c>
      <c r="ET2" t="s">
        <v>369</v>
      </c>
      <c r="EU2" t="s">
        <v>370</v>
      </c>
      <c r="EV2" t="s">
        <v>371</v>
      </c>
      <c r="EW2" t="s">
        <v>372</v>
      </c>
      <c r="EX2" t="s">
        <v>373</v>
      </c>
      <c r="EY2" t="s">
        <v>374</v>
      </c>
      <c r="EZ2" t="s">
        <v>375</v>
      </c>
    </row>
    <row r="3" spans="1:156" x14ac:dyDescent="0.2">
      <c r="A3" s="1" t="s">
        <v>376</v>
      </c>
      <c r="B3" s="1" t="s">
        <v>377</v>
      </c>
      <c r="C3" s="1" t="s">
        <v>378</v>
      </c>
      <c r="D3" s="1" t="s">
        <v>379</v>
      </c>
      <c r="E3" s="1" t="s">
        <v>380</v>
      </c>
      <c r="F3" s="1" t="s">
        <v>381</v>
      </c>
      <c r="G3" s="1" t="s">
        <v>382</v>
      </c>
      <c r="H3" s="1" t="s">
        <v>383</v>
      </c>
      <c r="I3" s="1" t="s">
        <v>384</v>
      </c>
      <c r="J3" s="1" t="s">
        <v>385</v>
      </c>
      <c r="K3" s="1" t="s">
        <v>386</v>
      </c>
      <c r="L3" s="1" t="s">
        <v>387</v>
      </c>
      <c r="M3" s="1" t="s">
        <v>388</v>
      </c>
      <c r="N3" s="1" t="s">
        <v>389</v>
      </c>
      <c r="O3" s="1" t="s">
        <v>390</v>
      </c>
      <c r="P3" s="2" t="s">
        <v>391</v>
      </c>
      <c r="Q3" s="1" t="s">
        <v>392</v>
      </c>
      <c r="R3" s="1" t="s">
        <v>393</v>
      </c>
      <c r="S3" s="1" t="s">
        <v>394</v>
      </c>
      <c r="T3" s="1" t="s">
        <v>395</v>
      </c>
      <c r="U3" s="1" t="s">
        <v>396</v>
      </c>
      <c r="V3" s="2" t="s">
        <v>397</v>
      </c>
      <c r="W3" s="2" t="s">
        <v>398</v>
      </c>
      <c r="X3" s="2" t="s">
        <v>399</v>
      </c>
      <c r="Y3" s="1" t="s">
        <v>400</v>
      </c>
      <c r="Z3" s="1" t="s">
        <v>401</v>
      </c>
      <c r="AA3" s="1" t="s">
        <v>402</v>
      </c>
      <c r="AB3" s="2" t="s">
        <v>403</v>
      </c>
      <c r="AC3" s="2" t="s">
        <v>404</v>
      </c>
      <c r="AD3" s="2" t="s">
        <v>405</v>
      </c>
      <c r="AE3" s="2" t="s">
        <v>406</v>
      </c>
      <c r="AF3" s="2" t="s">
        <v>407</v>
      </c>
      <c r="AG3" s="2" t="s">
        <v>408</v>
      </c>
      <c r="AH3" s="2" t="s">
        <v>409</v>
      </c>
      <c r="AI3" s="2" t="s">
        <v>410</v>
      </c>
      <c r="AJ3" s="2" t="s">
        <v>411</v>
      </c>
      <c r="AK3" s="2" t="s">
        <v>412</v>
      </c>
      <c r="AL3" s="2" t="s">
        <v>413</v>
      </c>
      <c r="AM3" s="2" t="s">
        <v>414</v>
      </c>
      <c r="AN3" s="2" t="s">
        <v>415</v>
      </c>
      <c r="AO3" s="2" t="s">
        <v>416</v>
      </c>
      <c r="AP3" s="2" t="s">
        <v>417</v>
      </c>
      <c r="AQ3" s="2" t="s">
        <v>418</v>
      </c>
      <c r="AR3" s="2" t="s">
        <v>419</v>
      </c>
      <c r="AS3" s="2" t="s">
        <v>420</v>
      </c>
      <c r="AT3" s="2" t="s">
        <v>421</v>
      </c>
      <c r="AU3" s="2" t="s">
        <v>422</v>
      </c>
      <c r="AV3" s="2" t="s">
        <v>423</v>
      </c>
      <c r="AW3" s="2" t="s">
        <v>424</v>
      </c>
      <c r="AX3" s="2" t="s">
        <v>425</v>
      </c>
      <c r="AY3" s="2" t="s">
        <v>426</v>
      </c>
      <c r="AZ3" s="2" t="s">
        <v>427</v>
      </c>
      <c r="BA3" s="2" t="s">
        <v>428</v>
      </c>
      <c r="BB3" s="2" t="s">
        <v>429</v>
      </c>
      <c r="BC3" s="2" t="s">
        <v>430</v>
      </c>
      <c r="BD3" s="2" t="s">
        <v>431</v>
      </c>
      <c r="BE3" s="2" t="s">
        <v>432</v>
      </c>
      <c r="BF3" s="2" t="s">
        <v>433</v>
      </c>
      <c r="BG3" s="2" t="s">
        <v>434</v>
      </c>
      <c r="BH3" s="2" t="s">
        <v>435</v>
      </c>
      <c r="BI3" s="2" t="s">
        <v>436</v>
      </c>
      <c r="BJ3" s="2" t="s">
        <v>437</v>
      </c>
      <c r="BK3" s="2" t="s">
        <v>438</v>
      </c>
      <c r="BL3" s="2" t="s">
        <v>439</v>
      </c>
      <c r="BM3" s="2" t="s">
        <v>440</v>
      </c>
      <c r="BN3" s="2" t="s">
        <v>441</v>
      </c>
      <c r="BO3" s="2" t="s">
        <v>442</v>
      </c>
      <c r="BP3" s="2" t="s">
        <v>443</v>
      </c>
      <c r="BQ3" s="2" t="s">
        <v>444</v>
      </c>
      <c r="BR3" s="2" t="s">
        <v>445</v>
      </c>
      <c r="BS3" s="2" t="s">
        <v>446</v>
      </c>
      <c r="BT3" s="2" t="s">
        <v>447</v>
      </c>
      <c r="BU3" s="2" t="s">
        <v>448</v>
      </c>
      <c r="BV3" s="2" t="s">
        <v>449</v>
      </c>
      <c r="BW3" s="2" t="s">
        <v>450</v>
      </c>
      <c r="BX3" s="2" t="s">
        <v>451</v>
      </c>
      <c r="BY3" s="2" t="s">
        <v>452</v>
      </c>
      <c r="BZ3" s="2" t="s">
        <v>453</v>
      </c>
      <c r="CA3" s="2" t="s">
        <v>454</v>
      </c>
      <c r="CB3" s="2" t="s">
        <v>455</v>
      </c>
      <c r="CC3" s="2" t="s">
        <v>456</v>
      </c>
      <c r="CD3" s="2" t="s">
        <v>457</v>
      </c>
      <c r="CE3" s="2" t="s">
        <v>458</v>
      </c>
      <c r="CF3" s="2" t="s">
        <v>459</v>
      </c>
      <c r="CG3" s="2" t="s">
        <v>460</v>
      </c>
      <c r="CH3" s="2" t="s">
        <v>461</v>
      </c>
      <c r="CI3" s="2" t="s">
        <v>462</v>
      </c>
      <c r="CJ3" s="2" t="s">
        <v>463</v>
      </c>
      <c r="CK3" s="2" t="s">
        <v>464</v>
      </c>
      <c r="CL3" s="2" t="s">
        <v>465</v>
      </c>
      <c r="CM3" s="2" t="s">
        <v>466</v>
      </c>
      <c r="CN3" s="2" t="s">
        <v>467</v>
      </c>
      <c r="CO3" s="2" t="s">
        <v>468</v>
      </c>
      <c r="CP3" t="s">
        <v>469</v>
      </c>
      <c r="CQ3" t="s">
        <v>470</v>
      </c>
      <c r="CR3" t="s">
        <v>471</v>
      </c>
      <c r="CS3" t="s">
        <v>472</v>
      </c>
      <c r="CT3" t="s">
        <v>473</v>
      </c>
      <c r="CU3" t="s">
        <v>474</v>
      </c>
      <c r="CV3" t="s">
        <v>475</v>
      </c>
      <c r="CW3" t="s">
        <v>476</v>
      </c>
      <c r="CX3" t="s">
        <v>477</v>
      </c>
      <c r="CY3" t="s">
        <v>478</v>
      </c>
      <c r="CZ3" t="s">
        <v>479</v>
      </c>
      <c r="DA3" t="s">
        <v>454</v>
      </c>
      <c r="DB3" t="s">
        <v>455</v>
      </c>
      <c r="DC3" t="s">
        <v>456</v>
      </c>
      <c r="DD3" t="s">
        <v>457</v>
      </c>
      <c r="DE3" t="s">
        <v>480</v>
      </c>
      <c r="DF3" t="s">
        <v>481</v>
      </c>
      <c r="DG3" t="s">
        <v>482</v>
      </c>
      <c r="DH3" t="s">
        <v>483</v>
      </c>
      <c r="DI3" t="s">
        <v>484</v>
      </c>
      <c r="DJ3" t="s">
        <v>485</v>
      </c>
      <c r="DK3" t="s">
        <v>486</v>
      </c>
      <c r="DL3" t="s">
        <v>487</v>
      </c>
      <c r="DM3" t="s">
        <v>488</v>
      </c>
      <c r="DN3" t="s">
        <v>489</v>
      </c>
      <c r="DO3" t="s">
        <v>490</v>
      </c>
      <c r="DP3" t="s">
        <v>491</v>
      </c>
      <c r="DQ3" t="s">
        <v>492</v>
      </c>
      <c r="DR3" t="s">
        <v>493</v>
      </c>
      <c r="DS3" t="s">
        <v>494</v>
      </c>
      <c r="DT3" t="s">
        <v>495</v>
      </c>
      <c r="DU3" t="s">
        <v>496</v>
      </c>
      <c r="DV3" t="s">
        <v>497</v>
      </c>
      <c r="DW3" t="s">
        <v>498</v>
      </c>
      <c r="DX3" t="s">
        <v>499</v>
      </c>
      <c r="DY3" t="s">
        <v>500</v>
      </c>
      <c r="DZ3" t="s">
        <v>501</v>
      </c>
      <c r="EA3" t="s">
        <v>502</v>
      </c>
      <c r="EB3" t="s">
        <v>503</v>
      </c>
      <c r="EC3" t="s">
        <v>504</v>
      </c>
      <c r="ED3" t="s">
        <v>505</v>
      </c>
      <c r="EE3" t="s">
        <v>506</v>
      </c>
      <c r="EF3" t="s">
        <v>507</v>
      </c>
      <c r="EG3" t="s">
        <v>508</v>
      </c>
      <c r="EH3" t="s">
        <v>509</v>
      </c>
      <c r="EI3" t="s">
        <v>510</v>
      </c>
      <c r="EJ3" t="s">
        <v>511</v>
      </c>
      <c r="EK3" t="s">
        <v>512</v>
      </c>
      <c r="EL3" t="s">
        <v>513</v>
      </c>
      <c r="EM3" t="s">
        <v>514</v>
      </c>
      <c r="EN3" t="s">
        <v>515</v>
      </c>
      <c r="EO3" t="s">
        <v>516</v>
      </c>
      <c r="EP3" t="s">
        <v>517</v>
      </c>
      <c r="EQ3" t="s">
        <v>518</v>
      </c>
      <c r="ER3" t="s">
        <v>519</v>
      </c>
      <c r="ES3" t="s">
        <v>520</v>
      </c>
      <c r="ET3" t="s">
        <v>521</v>
      </c>
      <c r="EU3" t="s">
        <v>522</v>
      </c>
      <c r="EV3" t="s">
        <v>523</v>
      </c>
      <c r="EW3" t="s">
        <v>524</v>
      </c>
      <c r="EX3" t="s">
        <v>525</v>
      </c>
      <c r="EY3" t="s">
        <v>526</v>
      </c>
      <c r="EZ3" t="s">
        <v>527</v>
      </c>
    </row>
    <row r="4" spans="1:156" s="11" customFormat="1" x14ac:dyDescent="0.2">
      <c r="A4" s="1" t="s">
        <v>528</v>
      </c>
      <c r="B4" s="1" t="s">
        <v>529</v>
      </c>
      <c r="C4" s="1" t="s">
        <v>530</v>
      </c>
      <c r="D4" s="1" t="s">
        <v>531</v>
      </c>
      <c r="E4" s="1" t="s">
        <v>532</v>
      </c>
      <c r="F4" s="1" t="s">
        <v>533</v>
      </c>
      <c r="G4" s="1" t="s">
        <v>534</v>
      </c>
      <c r="H4" s="1" t="s">
        <v>535</v>
      </c>
      <c r="I4" s="1" t="s">
        <v>536</v>
      </c>
      <c r="J4" s="1" t="s">
        <v>537</v>
      </c>
      <c r="K4" s="1" t="s">
        <v>538</v>
      </c>
      <c r="L4" s="1" t="s">
        <v>539</v>
      </c>
      <c r="M4" s="1" t="s">
        <v>540</v>
      </c>
      <c r="N4" s="1" t="s">
        <v>541</v>
      </c>
      <c r="O4" s="1" t="s">
        <v>542</v>
      </c>
      <c r="P4" s="2" t="s">
        <v>543</v>
      </c>
      <c r="Q4" s="1" t="s">
        <v>544</v>
      </c>
      <c r="R4" s="1" t="s">
        <v>545</v>
      </c>
      <c r="S4" s="1" t="s">
        <v>546</v>
      </c>
      <c r="T4" s="1" t="s">
        <v>547</v>
      </c>
      <c r="U4" s="1" t="s">
        <v>548</v>
      </c>
      <c r="V4" s="2" t="s">
        <v>549</v>
      </c>
      <c r="W4" s="2" t="s">
        <v>550</v>
      </c>
      <c r="X4" s="2" t="s">
        <v>551</v>
      </c>
      <c r="Y4" s="1" t="s">
        <v>552</v>
      </c>
      <c r="Z4" s="1" t="s">
        <v>553</v>
      </c>
      <c r="AA4" s="1" t="s">
        <v>554</v>
      </c>
      <c r="AB4" s="2" t="s">
        <v>555</v>
      </c>
      <c r="AC4" s="2" t="s">
        <v>556</v>
      </c>
      <c r="AD4" s="2" t="s">
        <v>557</v>
      </c>
      <c r="AE4" s="2" t="s">
        <v>558</v>
      </c>
      <c r="AF4" s="2" t="s">
        <v>559</v>
      </c>
      <c r="AG4" s="2" t="s">
        <v>560</v>
      </c>
      <c r="AH4" s="2" t="s">
        <v>561</v>
      </c>
      <c r="AI4" s="2" t="s">
        <v>562</v>
      </c>
      <c r="AJ4" s="2" t="s">
        <v>563</v>
      </c>
      <c r="AK4" s="2" t="s">
        <v>564</v>
      </c>
      <c r="AL4" s="2" t="s">
        <v>565</v>
      </c>
      <c r="AM4" s="2" t="s">
        <v>566</v>
      </c>
      <c r="AN4" s="2" t="s">
        <v>567</v>
      </c>
      <c r="AO4" s="2" t="s">
        <v>568</v>
      </c>
      <c r="AP4" s="2" t="s">
        <v>569</v>
      </c>
      <c r="AQ4" s="2" t="s">
        <v>570</v>
      </c>
      <c r="AR4" s="2" t="s">
        <v>571</v>
      </c>
      <c r="AS4" s="2" t="s">
        <v>572</v>
      </c>
      <c r="AT4" s="2" t="s">
        <v>573</v>
      </c>
      <c r="AU4" s="2" t="s">
        <v>574</v>
      </c>
      <c r="AV4" s="2" t="s">
        <v>575</v>
      </c>
      <c r="AW4" s="2" t="s">
        <v>576</v>
      </c>
      <c r="AX4" s="2" t="s">
        <v>577</v>
      </c>
      <c r="AY4" s="2" t="s">
        <v>578</v>
      </c>
      <c r="AZ4" s="2" t="s">
        <v>579</v>
      </c>
      <c r="BA4" s="2" t="s">
        <v>580</v>
      </c>
      <c r="BB4" s="2" t="s">
        <v>581</v>
      </c>
      <c r="BC4" s="2" t="s">
        <v>582</v>
      </c>
      <c r="BD4" s="2" t="s">
        <v>583</v>
      </c>
      <c r="BE4" s="2" t="s">
        <v>584</v>
      </c>
      <c r="BF4" s="2" t="s">
        <v>585</v>
      </c>
      <c r="BG4" s="2" t="s">
        <v>586</v>
      </c>
      <c r="BH4" s="2" t="s">
        <v>587</v>
      </c>
      <c r="BI4" s="2" t="s">
        <v>588</v>
      </c>
      <c r="BJ4" s="2" t="s">
        <v>589</v>
      </c>
      <c r="BK4" s="2" t="s">
        <v>590</v>
      </c>
      <c r="BL4" s="2" t="s">
        <v>591</v>
      </c>
      <c r="BM4" s="2" t="s">
        <v>592</v>
      </c>
      <c r="BN4" s="2" t="s">
        <v>593</v>
      </c>
      <c r="BO4" s="2" t="s">
        <v>594</v>
      </c>
      <c r="BP4" s="2" t="s">
        <v>595</v>
      </c>
      <c r="BQ4" s="2" t="s">
        <v>596</v>
      </c>
      <c r="BR4" s="2" t="s">
        <v>597</v>
      </c>
      <c r="BS4" s="2" t="s">
        <v>598</v>
      </c>
      <c r="BT4" s="2" t="s">
        <v>599</v>
      </c>
      <c r="BU4" s="2" t="s">
        <v>600</v>
      </c>
      <c r="BV4" s="2" t="s">
        <v>601</v>
      </c>
      <c r="BW4" s="2" t="s">
        <v>602</v>
      </c>
      <c r="BX4" s="2" t="s">
        <v>603</v>
      </c>
      <c r="BY4" s="2" t="s">
        <v>604</v>
      </c>
      <c r="BZ4" s="2" t="s">
        <v>605</v>
      </c>
      <c r="CA4" s="2" t="s">
        <v>606</v>
      </c>
      <c r="CB4" s="2" t="s">
        <v>607</v>
      </c>
      <c r="CC4" s="2" t="s">
        <v>608</v>
      </c>
      <c r="CD4" s="2" t="s">
        <v>609</v>
      </c>
      <c r="CE4" s="2" t="s">
        <v>610</v>
      </c>
      <c r="CF4" s="2" t="s">
        <v>611</v>
      </c>
      <c r="CG4" s="2" t="s">
        <v>612</v>
      </c>
      <c r="CH4" s="2" t="s">
        <v>613</v>
      </c>
      <c r="CI4" s="2" t="s">
        <v>614</v>
      </c>
      <c r="CJ4" s="2" t="s">
        <v>615</v>
      </c>
      <c r="CK4" s="2" t="s">
        <v>616</v>
      </c>
      <c r="CL4" s="2" t="s">
        <v>617</v>
      </c>
      <c r="CM4" s="2" t="s">
        <v>618</v>
      </c>
      <c r="CN4" s="2" t="s">
        <v>619</v>
      </c>
      <c r="CO4" s="2" t="s">
        <v>620</v>
      </c>
      <c r="CP4" s="11" t="s">
        <v>621</v>
      </c>
      <c r="CQ4" s="11" t="s">
        <v>622</v>
      </c>
      <c r="CR4" s="11" t="s">
        <v>623</v>
      </c>
      <c r="CS4" s="11" t="s">
        <v>624</v>
      </c>
      <c r="CT4" s="11" t="s">
        <v>625</v>
      </c>
      <c r="CU4" s="11" t="s">
        <v>626</v>
      </c>
      <c r="CV4" s="11" t="s">
        <v>627</v>
      </c>
      <c r="CW4" s="11" t="s">
        <v>628</v>
      </c>
      <c r="CX4" s="11" t="s">
        <v>629</v>
      </c>
      <c r="CY4" s="11" t="s">
        <v>630</v>
      </c>
      <c r="CZ4" s="11" t="s">
        <v>631</v>
      </c>
      <c r="DA4" s="11" t="s">
        <v>606</v>
      </c>
      <c r="DB4" s="11" t="s">
        <v>607</v>
      </c>
      <c r="DC4" s="11" t="s">
        <v>608</v>
      </c>
      <c r="DD4" s="11" t="s">
        <v>609</v>
      </c>
      <c r="DE4" s="11" t="s">
        <v>632</v>
      </c>
      <c r="DF4" s="11" t="s">
        <v>633</v>
      </c>
      <c r="DG4" s="11" t="s">
        <v>634</v>
      </c>
      <c r="DH4" s="11" t="s">
        <v>635</v>
      </c>
      <c r="DI4" s="11" t="s">
        <v>636</v>
      </c>
      <c r="DJ4" s="11" t="s">
        <v>637</v>
      </c>
      <c r="DK4" s="11" t="s">
        <v>638</v>
      </c>
      <c r="DL4" s="11" t="s">
        <v>639</v>
      </c>
      <c r="DM4" s="11" t="s">
        <v>640</v>
      </c>
      <c r="DN4" s="11" t="s">
        <v>641</v>
      </c>
      <c r="DO4" s="11" t="s">
        <v>642</v>
      </c>
      <c r="DP4" s="11" t="s">
        <v>643</v>
      </c>
      <c r="DQ4" s="11" t="s">
        <v>644</v>
      </c>
      <c r="DR4" s="11" t="s">
        <v>645</v>
      </c>
      <c r="DS4" s="11" t="s">
        <v>646</v>
      </c>
      <c r="DT4" s="11" t="s">
        <v>647</v>
      </c>
      <c r="DU4" s="11" t="s">
        <v>648</v>
      </c>
      <c r="DV4" s="11" t="s">
        <v>649</v>
      </c>
      <c r="DW4" s="11" t="s">
        <v>650</v>
      </c>
      <c r="DX4" s="11" t="s">
        <v>651</v>
      </c>
      <c r="DY4" s="11" t="s">
        <v>652</v>
      </c>
      <c r="DZ4" s="11" t="s">
        <v>653</v>
      </c>
      <c r="EA4" s="11" t="s">
        <v>654</v>
      </c>
      <c r="EB4" s="11" t="s">
        <v>655</v>
      </c>
      <c r="EC4" s="11" t="s">
        <v>656</v>
      </c>
      <c r="ED4" s="11" t="s">
        <v>657</v>
      </c>
      <c r="EE4" s="11" t="s">
        <v>658</v>
      </c>
      <c r="EF4" s="11" t="s">
        <v>659</v>
      </c>
      <c r="EG4" s="11" t="s">
        <v>660</v>
      </c>
      <c r="EH4" s="11" t="s">
        <v>661</v>
      </c>
      <c r="EI4" s="11" t="s">
        <v>662</v>
      </c>
      <c r="EJ4" s="11" t="s">
        <v>663</v>
      </c>
      <c r="EK4" s="11" t="s">
        <v>664</v>
      </c>
      <c r="EL4" s="11" t="s">
        <v>665</v>
      </c>
      <c r="EM4" s="11" t="s">
        <v>666</v>
      </c>
      <c r="EN4" s="11" t="s">
        <v>667</v>
      </c>
      <c r="EO4" s="11" t="s">
        <v>668</v>
      </c>
      <c r="EP4" s="11" t="s">
        <v>669</v>
      </c>
      <c r="EQ4" s="11" t="s">
        <v>670</v>
      </c>
      <c r="ER4" s="11" t="s">
        <v>671</v>
      </c>
      <c r="ES4" s="11" t="s">
        <v>672</v>
      </c>
      <c r="ET4" s="11" t="s">
        <v>673</v>
      </c>
      <c r="EU4" s="11" t="s">
        <v>674</v>
      </c>
      <c r="EV4" s="11" t="s">
        <v>675</v>
      </c>
      <c r="EW4" s="11" t="s">
        <v>676</v>
      </c>
      <c r="EX4" s="11" t="s">
        <v>677</v>
      </c>
      <c r="EY4" s="11" t="s">
        <v>678</v>
      </c>
      <c r="EZ4" s="11" t="s">
        <v>679</v>
      </c>
    </row>
    <row r="5" spans="1:156" s="11" customFormat="1" x14ac:dyDescent="0.2">
      <c r="A5" s="1" t="s">
        <v>680</v>
      </c>
      <c r="B5" s="1" t="s">
        <v>681</v>
      </c>
      <c r="C5" s="1" t="s">
        <v>682</v>
      </c>
      <c r="D5" s="1" t="s">
        <v>683</v>
      </c>
      <c r="E5" s="1" t="s">
        <v>684</v>
      </c>
      <c r="F5" s="1" t="s">
        <v>685</v>
      </c>
      <c r="G5" s="1" t="s">
        <v>686</v>
      </c>
      <c r="H5" s="1" t="s">
        <v>687</v>
      </c>
      <c r="I5" s="1" t="s">
        <v>688</v>
      </c>
      <c r="J5" s="1" t="s">
        <v>689</v>
      </c>
      <c r="K5" s="1" t="s">
        <v>690</v>
      </c>
      <c r="L5" s="1" t="s">
        <v>691</v>
      </c>
      <c r="M5" s="1" t="s">
        <v>692</v>
      </c>
      <c r="N5" s="1" t="s">
        <v>693</v>
      </c>
      <c r="O5" s="1" t="s">
        <v>694</v>
      </c>
      <c r="P5" s="2" t="s">
        <v>695</v>
      </c>
      <c r="Q5" s="1" t="s">
        <v>696</v>
      </c>
      <c r="R5" s="1" t="s">
        <v>697</v>
      </c>
      <c r="S5" s="1" t="s">
        <v>698</v>
      </c>
      <c r="T5" s="1" t="s">
        <v>699</v>
      </c>
      <c r="U5" s="1" t="s">
        <v>700</v>
      </c>
      <c r="V5" s="2" t="s">
        <v>701</v>
      </c>
      <c r="W5" s="2" t="s">
        <v>702</v>
      </c>
      <c r="X5" s="2" t="s">
        <v>703</v>
      </c>
      <c r="Y5" s="1" t="s">
        <v>704</v>
      </c>
      <c r="Z5" s="1" t="s">
        <v>705</v>
      </c>
      <c r="AA5" s="1" t="s">
        <v>706</v>
      </c>
      <c r="AB5" s="2" t="s">
        <v>707</v>
      </c>
      <c r="AC5" s="2" t="s">
        <v>708</v>
      </c>
      <c r="AD5" s="2" t="s">
        <v>709</v>
      </c>
      <c r="AE5" s="2" t="s">
        <v>710</v>
      </c>
      <c r="AF5" s="2" t="s">
        <v>711</v>
      </c>
      <c r="AG5" s="2" t="s">
        <v>712</v>
      </c>
      <c r="AH5" s="2" t="s">
        <v>713</v>
      </c>
      <c r="AI5" s="2" t="s">
        <v>714</v>
      </c>
      <c r="AJ5" s="2" t="s">
        <v>715</v>
      </c>
      <c r="AK5" s="2" t="s">
        <v>716</v>
      </c>
      <c r="AL5" s="2" t="s">
        <v>717</v>
      </c>
      <c r="AM5" s="2" t="s">
        <v>718</v>
      </c>
      <c r="AN5" s="2" t="s">
        <v>719</v>
      </c>
      <c r="AO5" s="2" t="s">
        <v>720</v>
      </c>
      <c r="AP5" s="2" t="s">
        <v>721</v>
      </c>
      <c r="AQ5" s="2" t="s">
        <v>722</v>
      </c>
      <c r="AR5" s="2" t="s">
        <v>723</v>
      </c>
      <c r="AS5" s="2" t="s">
        <v>724</v>
      </c>
      <c r="AT5" s="2" t="s">
        <v>725</v>
      </c>
      <c r="AU5" s="2" t="s">
        <v>726</v>
      </c>
      <c r="AV5" s="2" t="s">
        <v>727</v>
      </c>
      <c r="AW5" s="2" t="s">
        <v>728</v>
      </c>
      <c r="AX5" s="2" t="s">
        <v>729</v>
      </c>
      <c r="AY5" s="2" t="s">
        <v>730</v>
      </c>
      <c r="AZ5" s="2" t="s">
        <v>731</v>
      </c>
      <c r="BA5" s="2" t="s">
        <v>732</v>
      </c>
      <c r="BB5" s="2" t="s">
        <v>733</v>
      </c>
      <c r="BC5" s="2" t="s">
        <v>734</v>
      </c>
      <c r="BD5" s="2" t="s">
        <v>735</v>
      </c>
      <c r="BE5" s="2" t="s">
        <v>736</v>
      </c>
      <c r="BF5" s="2" t="s">
        <v>737</v>
      </c>
      <c r="BG5" s="2" t="s">
        <v>738</v>
      </c>
      <c r="BH5" s="2" t="s">
        <v>739</v>
      </c>
      <c r="BI5" s="2" t="s">
        <v>740</v>
      </c>
      <c r="BJ5" s="2" t="s">
        <v>741</v>
      </c>
      <c r="BK5" s="2" t="s">
        <v>742</v>
      </c>
      <c r="BL5" s="2" t="s">
        <v>743</v>
      </c>
      <c r="BM5" s="2" t="s">
        <v>744</v>
      </c>
      <c r="BN5" s="2" t="s">
        <v>745</v>
      </c>
      <c r="BO5" s="2" t="s">
        <v>746</v>
      </c>
      <c r="BP5" s="2" t="s">
        <v>747</v>
      </c>
      <c r="BQ5" s="2" t="s">
        <v>748</v>
      </c>
      <c r="BR5" s="2" t="s">
        <v>749</v>
      </c>
      <c r="BS5" s="2" t="s">
        <v>750</v>
      </c>
      <c r="BT5" s="2" t="s">
        <v>751</v>
      </c>
      <c r="BU5" s="2" t="s">
        <v>752</v>
      </c>
      <c r="BV5" s="2" t="s">
        <v>753</v>
      </c>
      <c r="BW5" s="2" t="s">
        <v>754</v>
      </c>
      <c r="BX5" s="2" t="s">
        <v>755</v>
      </c>
      <c r="BY5" s="2" t="s">
        <v>756</v>
      </c>
      <c r="BZ5" s="2" t="s">
        <v>757</v>
      </c>
      <c r="CA5" s="2" t="s">
        <v>758</v>
      </c>
      <c r="CB5" s="2" t="s">
        <v>759</v>
      </c>
      <c r="CC5" s="2" t="s">
        <v>760</v>
      </c>
      <c r="CD5" s="2" t="s">
        <v>761</v>
      </c>
      <c r="CE5" s="2" t="s">
        <v>762</v>
      </c>
      <c r="CF5" s="2" t="s">
        <v>763</v>
      </c>
      <c r="CG5" s="2" t="s">
        <v>764</v>
      </c>
      <c r="CH5" s="2" t="s">
        <v>765</v>
      </c>
      <c r="CI5" s="2" t="s">
        <v>766</v>
      </c>
      <c r="CJ5" s="2" t="s">
        <v>767</v>
      </c>
      <c r="CK5" s="2" t="s">
        <v>768</v>
      </c>
      <c r="CL5" s="2" t="s">
        <v>769</v>
      </c>
      <c r="CM5" s="2" t="s">
        <v>770</v>
      </c>
      <c r="CN5" s="2" t="s">
        <v>771</v>
      </c>
      <c r="CO5" s="2" t="s">
        <v>772</v>
      </c>
      <c r="CP5" s="11" t="s">
        <v>773</v>
      </c>
      <c r="CQ5" s="11" t="s">
        <v>774</v>
      </c>
      <c r="CR5" s="11" t="s">
        <v>775</v>
      </c>
      <c r="CS5" s="11" t="s">
        <v>776</v>
      </c>
      <c r="CT5" s="11" t="s">
        <v>777</v>
      </c>
      <c r="CU5" s="11" t="s">
        <v>778</v>
      </c>
      <c r="CV5" s="11" t="s">
        <v>779</v>
      </c>
      <c r="CW5" s="11" t="s">
        <v>780</v>
      </c>
      <c r="CX5" s="11" t="s">
        <v>781</v>
      </c>
      <c r="CY5" s="11" t="s">
        <v>782</v>
      </c>
      <c r="CZ5" s="11" t="s">
        <v>783</v>
      </c>
      <c r="DA5" s="11" t="s">
        <v>758</v>
      </c>
      <c r="DB5" s="11" t="s">
        <v>759</v>
      </c>
      <c r="DC5" s="11" t="s">
        <v>760</v>
      </c>
      <c r="DD5" s="11" t="s">
        <v>761</v>
      </c>
      <c r="DE5" s="11" t="s">
        <v>784</v>
      </c>
      <c r="DF5" s="11" t="s">
        <v>785</v>
      </c>
      <c r="DG5" s="11" t="s">
        <v>786</v>
      </c>
      <c r="DH5" s="11" t="s">
        <v>787</v>
      </c>
      <c r="DI5" s="11" t="s">
        <v>788</v>
      </c>
      <c r="DJ5" s="11" t="s">
        <v>789</v>
      </c>
      <c r="DK5" s="11" t="s">
        <v>790</v>
      </c>
      <c r="DL5" s="11" t="s">
        <v>791</v>
      </c>
      <c r="DM5" s="11" t="s">
        <v>792</v>
      </c>
      <c r="DN5" s="11" t="s">
        <v>793</v>
      </c>
      <c r="DO5" s="11" t="s">
        <v>794</v>
      </c>
      <c r="DP5" s="11" t="s">
        <v>795</v>
      </c>
      <c r="DQ5" s="11" t="s">
        <v>796</v>
      </c>
      <c r="DR5" s="11" t="s">
        <v>797</v>
      </c>
      <c r="DS5" s="11" t="s">
        <v>798</v>
      </c>
      <c r="DT5" s="11" t="s">
        <v>799</v>
      </c>
      <c r="DU5" s="11" t="s">
        <v>800</v>
      </c>
      <c r="DV5" s="11" t="s">
        <v>801</v>
      </c>
      <c r="DW5" s="11" t="s">
        <v>802</v>
      </c>
      <c r="DX5" s="11" t="s">
        <v>803</v>
      </c>
      <c r="DY5" s="11" t="s">
        <v>804</v>
      </c>
      <c r="DZ5" s="11" t="s">
        <v>805</v>
      </c>
      <c r="EA5" s="11" t="s">
        <v>806</v>
      </c>
      <c r="EB5" s="11" t="s">
        <v>807</v>
      </c>
      <c r="EC5" s="11" t="s">
        <v>808</v>
      </c>
      <c r="ED5" s="11" t="s">
        <v>809</v>
      </c>
      <c r="EE5" s="11" t="s">
        <v>810</v>
      </c>
      <c r="EF5" s="11" t="s">
        <v>811</v>
      </c>
      <c r="EG5" s="11" t="s">
        <v>812</v>
      </c>
      <c r="EH5" s="11" t="s">
        <v>813</v>
      </c>
      <c r="EI5" s="11" t="s">
        <v>814</v>
      </c>
      <c r="EJ5" s="11" t="s">
        <v>815</v>
      </c>
      <c r="EK5" s="11" t="s">
        <v>816</v>
      </c>
      <c r="EL5" s="11" t="s">
        <v>817</v>
      </c>
      <c r="EM5" s="11" t="s">
        <v>818</v>
      </c>
      <c r="EN5" s="11" t="s">
        <v>819</v>
      </c>
      <c r="EO5" s="11" t="s">
        <v>820</v>
      </c>
      <c r="EP5" s="11" t="s">
        <v>821</v>
      </c>
      <c r="EQ5" s="11" t="s">
        <v>822</v>
      </c>
      <c r="ER5" s="11" t="s">
        <v>823</v>
      </c>
      <c r="ES5" s="11" t="s">
        <v>824</v>
      </c>
      <c r="ET5" s="11" t="s">
        <v>825</v>
      </c>
      <c r="EU5" s="11" t="s">
        <v>826</v>
      </c>
      <c r="EV5" s="11" t="s">
        <v>827</v>
      </c>
      <c r="EW5" s="11" t="s">
        <v>828</v>
      </c>
      <c r="EX5" s="11" t="s">
        <v>829</v>
      </c>
      <c r="EY5" s="11" t="s">
        <v>830</v>
      </c>
      <c r="EZ5" s="11" t="s">
        <v>831</v>
      </c>
    </row>
    <row r="6" spans="1:15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1"/>
      <c r="R6" s="1"/>
      <c r="S6" s="1"/>
      <c r="T6" s="1"/>
      <c r="U6" s="1"/>
      <c r="V6" s="2"/>
      <c r="W6" s="2"/>
      <c r="X6" s="2"/>
      <c r="Y6" s="1"/>
      <c r="Z6" s="1"/>
      <c r="AA6" s="1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</row>
    <row r="7" spans="1:15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1"/>
      <c r="R7" s="1"/>
      <c r="S7" s="1"/>
      <c r="T7" s="1"/>
      <c r="U7" s="1"/>
      <c r="V7" s="2"/>
      <c r="W7" s="2"/>
      <c r="X7" s="2"/>
      <c r="Y7" s="1"/>
      <c r="Z7" s="1"/>
      <c r="AA7" s="1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</row>
    <row r="8" spans="1:15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1"/>
      <c r="R8" s="1"/>
      <c r="S8" s="1"/>
      <c r="T8" s="1"/>
      <c r="U8" s="1"/>
      <c r="V8" s="2"/>
      <c r="W8" s="2"/>
      <c r="X8" s="2"/>
      <c r="Y8" s="1"/>
      <c r="Z8" s="1"/>
      <c r="AA8" s="1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15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1"/>
      <c r="R9" s="1"/>
      <c r="S9" s="1"/>
      <c r="T9" s="1"/>
      <c r="U9" s="1"/>
      <c r="V9" s="2"/>
      <c r="W9" s="2"/>
      <c r="X9" s="2"/>
      <c r="Y9" s="1"/>
      <c r="Z9" s="1"/>
      <c r="AA9" s="1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</row>
    <row r="10" spans="1:15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1"/>
      <c r="R10" s="1"/>
      <c r="S10" s="1"/>
      <c r="T10" s="1"/>
      <c r="U10" s="1"/>
      <c r="V10" s="2"/>
      <c r="W10" s="2"/>
      <c r="X10" s="2"/>
      <c r="Y10" s="1"/>
      <c r="Z10" s="1"/>
      <c r="AA10" s="1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15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1"/>
      <c r="R11" s="1"/>
      <c r="S11" s="1"/>
      <c r="T11" s="1"/>
      <c r="U11" s="1"/>
      <c r="V11" s="2"/>
      <c r="W11" s="2"/>
      <c r="X11" s="2"/>
      <c r="Y11" s="1"/>
      <c r="Z11" s="1"/>
      <c r="AA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15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1"/>
      <c r="R12" s="1"/>
      <c r="S12" s="1"/>
      <c r="T12" s="1"/>
      <c r="U12" s="1"/>
      <c r="V12" s="2"/>
      <c r="W12" s="2"/>
      <c r="X12" s="2"/>
      <c r="Y12" s="1"/>
      <c r="Z12" s="1"/>
      <c r="AA12" s="1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15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1"/>
      <c r="R13" s="1"/>
      <c r="S13" s="1"/>
      <c r="T13" s="1"/>
      <c r="U13" s="1"/>
      <c r="V13" s="2"/>
      <c r="W13" s="2"/>
      <c r="X13" s="2"/>
      <c r="Y13" s="1"/>
      <c r="Z13" s="1"/>
      <c r="AA13" s="1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15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1"/>
      <c r="R14" s="1"/>
      <c r="S14" s="1"/>
      <c r="T14" s="1"/>
      <c r="U14" s="1"/>
      <c r="V14" s="2"/>
      <c r="W14" s="2"/>
      <c r="X14" s="2"/>
      <c r="Y14" s="1"/>
      <c r="Z14" s="1"/>
      <c r="AA14" s="1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15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1"/>
      <c r="R15" s="1"/>
      <c r="S15" s="1"/>
      <c r="T15" s="1"/>
      <c r="U15" s="1"/>
      <c r="V15" s="2"/>
      <c r="W15" s="2"/>
      <c r="X15" s="2"/>
      <c r="Y15" s="1"/>
      <c r="Z15" s="1"/>
      <c r="AA15" s="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15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1"/>
      <c r="R16" s="1"/>
      <c r="S16" s="1"/>
      <c r="T16" s="1"/>
      <c r="U16" s="1"/>
      <c r="V16" s="2"/>
      <c r="W16" s="2"/>
      <c r="X16" s="2"/>
      <c r="Y16" s="1"/>
      <c r="Z16" s="1"/>
      <c r="AA16" s="1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1"/>
      <c r="R17" s="1"/>
      <c r="S17" s="1"/>
      <c r="T17" s="1"/>
      <c r="U17" s="1"/>
      <c r="V17" s="2"/>
      <c r="W17" s="2"/>
      <c r="X17" s="2"/>
      <c r="Y17" s="1"/>
      <c r="Z17" s="1"/>
      <c r="AA17" s="1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1"/>
      <c r="R18" s="1"/>
      <c r="S18" s="1"/>
      <c r="T18" s="1"/>
      <c r="U18" s="1"/>
      <c r="V18" s="2"/>
      <c r="W18" s="2"/>
      <c r="X18" s="2"/>
      <c r="Y18" s="1"/>
      <c r="Z18" s="1"/>
      <c r="AA18" s="1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1"/>
      <c r="R19" s="1"/>
      <c r="S19" s="1"/>
      <c r="T19" s="1"/>
      <c r="U19" s="1"/>
      <c r="V19" s="2"/>
      <c r="W19" s="2"/>
      <c r="X19" s="2"/>
      <c r="Y19" s="1"/>
      <c r="Z19" s="1"/>
      <c r="AA19" s="1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1"/>
      <c r="R20" s="1"/>
      <c r="S20" s="1"/>
      <c r="T20" s="1"/>
      <c r="U20" s="1"/>
      <c r="V20" s="2"/>
      <c r="W20" s="2"/>
      <c r="X20" s="2"/>
      <c r="Y20" s="1"/>
      <c r="Z20" s="1"/>
      <c r="AA20" s="1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1"/>
      <c r="R21" s="1"/>
      <c r="S21" s="1"/>
      <c r="T21" s="1"/>
      <c r="U21" s="1"/>
      <c r="V21" s="2"/>
      <c r="W21" s="2"/>
      <c r="X21" s="2"/>
      <c r="Y21" s="1"/>
      <c r="Z21" s="1"/>
      <c r="AA21" s="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1"/>
      <c r="R22" s="1"/>
      <c r="S22" s="1"/>
      <c r="T22" s="1"/>
      <c r="U22" s="1"/>
      <c r="V22" s="2"/>
      <c r="W22" s="2"/>
      <c r="X22" s="2"/>
      <c r="Y22" s="1"/>
      <c r="Z22" s="1"/>
      <c r="AA22" s="1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1"/>
      <c r="R23" s="1"/>
      <c r="S23" s="1"/>
      <c r="T23" s="1"/>
      <c r="U23" s="1"/>
      <c r="V23" s="2"/>
      <c r="W23" s="2"/>
      <c r="X23" s="2"/>
      <c r="Y23" s="1"/>
      <c r="Z23" s="1"/>
      <c r="AA23" s="1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1"/>
      <c r="R24" s="1"/>
      <c r="S24" s="1"/>
      <c r="T24" s="1"/>
      <c r="U24" s="1"/>
      <c r="V24" s="2"/>
      <c r="W24" s="2"/>
      <c r="X24" s="2"/>
      <c r="Y24" s="1"/>
      <c r="Z24" s="1"/>
      <c r="AA24" s="1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1"/>
      <c r="R25" s="1"/>
      <c r="S25" s="1"/>
      <c r="T25" s="1"/>
      <c r="U25" s="1"/>
      <c r="V25" s="2"/>
      <c r="W25" s="2"/>
      <c r="X25" s="2"/>
      <c r="Y25" s="1"/>
      <c r="Z25" s="1"/>
      <c r="AA25" s="1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1"/>
      <c r="R26" s="1"/>
      <c r="S26" s="1"/>
      <c r="T26" s="1"/>
      <c r="U26" s="1"/>
      <c r="V26" s="2"/>
      <c r="W26" s="2"/>
      <c r="X26" s="2"/>
      <c r="Y26" s="1"/>
      <c r="Z26" s="1"/>
      <c r="AA26" s="1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2"/>
      <c r="W27" s="2"/>
      <c r="X27" s="2"/>
      <c r="Y27" s="1"/>
      <c r="Z27" s="1"/>
      <c r="AA27" s="1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1"/>
      <c r="R28" s="1"/>
      <c r="S28" s="1"/>
      <c r="T28" s="1"/>
      <c r="U28" s="1"/>
      <c r="V28" s="2"/>
      <c r="W28" s="2"/>
      <c r="X28" s="2"/>
      <c r="Y28" s="1"/>
      <c r="Z28" s="1"/>
      <c r="AA28" s="1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1"/>
      <c r="R29" s="1"/>
      <c r="S29" s="1"/>
      <c r="T29" s="1"/>
      <c r="U29" s="1"/>
      <c r="V29" s="2"/>
      <c r="W29" s="2"/>
      <c r="X29" s="2"/>
      <c r="Y29" s="1"/>
      <c r="Z29" s="1"/>
      <c r="AA29" s="1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1"/>
      <c r="R30" s="1"/>
      <c r="S30" s="1"/>
      <c r="T30" s="1"/>
      <c r="U30" s="1"/>
      <c r="V30" s="2"/>
      <c r="W30" s="2"/>
      <c r="X30" s="2"/>
      <c r="Y30" s="1"/>
      <c r="Z30" s="1"/>
      <c r="AA30" s="1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1"/>
      <c r="R31" s="1"/>
      <c r="S31" s="1"/>
      <c r="T31" s="1"/>
      <c r="U31" s="1"/>
      <c r="V31" s="2"/>
      <c r="W31" s="2"/>
      <c r="X31" s="2"/>
      <c r="Y31" s="1"/>
      <c r="Z31" s="1"/>
      <c r="AA31" s="1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1"/>
      <c r="R32" s="1"/>
      <c r="S32" s="1"/>
      <c r="T32" s="1"/>
      <c r="U32" s="1"/>
      <c r="V32" s="2"/>
      <c r="W32" s="2"/>
      <c r="X32" s="2"/>
      <c r="Y32" s="1"/>
      <c r="Z32" s="1"/>
      <c r="AA32" s="1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1"/>
      <c r="R33" s="1"/>
      <c r="S33" s="1"/>
      <c r="T33" s="1"/>
      <c r="U33" s="1"/>
      <c r="V33" s="2"/>
      <c r="W33" s="2"/>
      <c r="X33" s="2"/>
      <c r="Y33" s="1"/>
      <c r="Z33" s="1"/>
      <c r="AA33" s="1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1"/>
      <c r="R34" s="1"/>
      <c r="S34" s="1"/>
      <c r="T34" s="1"/>
      <c r="U34" s="1"/>
      <c r="V34" s="2"/>
      <c r="W34" s="2"/>
      <c r="X34" s="2"/>
      <c r="Y34" s="1"/>
      <c r="Z34" s="1"/>
      <c r="AA34" s="1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1"/>
      <c r="R35" s="1"/>
      <c r="S35" s="1"/>
      <c r="T35" s="1"/>
      <c r="U35" s="1"/>
      <c r="V35" s="2"/>
      <c r="W35" s="2"/>
      <c r="X35" s="2"/>
      <c r="Y35" s="1"/>
      <c r="Z35" s="1"/>
      <c r="AA35" s="1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1"/>
      <c r="R36" s="1"/>
      <c r="S36" s="1"/>
      <c r="T36" s="1"/>
      <c r="U36" s="1"/>
      <c r="V36" s="2"/>
      <c r="W36" s="2"/>
      <c r="X36" s="2"/>
      <c r="Y36" s="1"/>
      <c r="Z36" s="1"/>
      <c r="AA36" s="1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1"/>
      <c r="R37" s="1"/>
      <c r="S37" s="1"/>
      <c r="T37" s="1"/>
      <c r="U37" s="1"/>
      <c r="V37" s="2"/>
      <c r="W37" s="2"/>
      <c r="X37" s="2"/>
      <c r="Y37" s="1"/>
      <c r="Z37" s="1"/>
      <c r="AA37" s="1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1"/>
      <c r="R38" s="1"/>
      <c r="S38" s="1"/>
      <c r="T38" s="1"/>
      <c r="U38" s="1"/>
      <c r="V38" s="2"/>
      <c r="W38" s="2"/>
      <c r="X38" s="2"/>
      <c r="Y38" s="1"/>
      <c r="Z38" s="1"/>
      <c r="AA38" s="1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1"/>
      <c r="R39" s="1"/>
      <c r="S39" s="1"/>
      <c r="T39" s="1"/>
      <c r="U39" s="1"/>
      <c r="V39" s="2"/>
      <c r="W39" s="2"/>
      <c r="X39" s="2"/>
      <c r="Y39" s="1"/>
      <c r="Z39" s="1"/>
      <c r="AA39" s="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1"/>
      <c r="R40" s="1"/>
      <c r="S40" s="1"/>
      <c r="T40" s="1"/>
      <c r="U40" s="1"/>
      <c r="V40" s="2"/>
      <c r="W40" s="2"/>
      <c r="X40" s="2"/>
      <c r="Y40" s="1"/>
      <c r="Z40" s="1"/>
      <c r="AA40" s="1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1"/>
      <c r="R41" s="1"/>
      <c r="S41" s="1"/>
      <c r="T41" s="1"/>
      <c r="U41" s="1"/>
      <c r="V41" s="2"/>
      <c r="W41" s="2"/>
      <c r="X41" s="2"/>
      <c r="Y41" s="1"/>
      <c r="Z41" s="1"/>
      <c r="AA41" s="1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1"/>
      <c r="R42" s="1"/>
      <c r="S42" s="1"/>
      <c r="T42" s="1"/>
      <c r="U42" s="1"/>
      <c r="V42" s="2"/>
      <c r="W42" s="2"/>
      <c r="X42" s="2"/>
      <c r="Y42" s="1"/>
      <c r="Z42" s="1"/>
      <c r="AA42" s="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1"/>
      <c r="R43" s="1"/>
      <c r="S43" s="1"/>
      <c r="T43" s="1"/>
      <c r="U43" s="1"/>
      <c r="V43" s="2"/>
      <c r="W43" s="2"/>
      <c r="X43" s="2"/>
      <c r="Y43" s="1"/>
      <c r="Z43" s="1"/>
      <c r="AA43" s="1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1"/>
      <c r="R44" s="1"/>
      <c r="S44" s="1"/>
      <c r="T44" s="1"/>
      <c r="U44" s="1"/>
      <c r="V44" s="2"/>
      <c r="W44" s="2"/>
      <c r="X44" s="2"/>
      <c r="Y44" s="1"/>
      <c r="Z44" s="1"/>
      <c r="AA44" s="1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</row>
    <row r="45" spans="1:9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1"/>
      <c r="R45" s="1"/>
      <c r="S45" s="1"/>
      <c r="T45" s="1"/>
      <c r="U45" s="1"/>
      <c r="V45" s="2"/>
      <c r="W45" s="2"/>
      <c r="X45" s="2"/>
      <c r="Y45" s="1"/>
      <c r="Z45" s="1"/>
      <c r="AA45" s="1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</row>
    <row r="46" spans="1:9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1"/>
      <c r="R46" s="1"/>
      <c r="S46" s="1"/>
      <c r="T46" s="1"/>
      <c r="U46" s="1"/>
      <c r="V46" s="2"/>
      <c r="W46" s="2"/>
      <c r="X46" s="2"/>
      <c r="Y46" s="1"/>
      <c r="Z46" s="1"/>
      <c r="AA46" s="1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</row>
    <row r="47" spans="1:9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"/>
      <c r="R47" s="1"/>
      <c r="S47" s="1"/>
      <c r="T47" s="1"/>
      <c r="U47" s="1"/>
      <c r="V47" s="2"/>
      <c r="W47" s="2"/>
      <c r="X47" s="2"/>
      <c r="Y47" s="1"/>
      <c r="Z47" s="1"/>
      <c r="AA47" s="1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</row>
    <row r="48" spans="1:9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1"/>
      <c r="R48" s="1"/>
      <c r="S48" s="1"/>
      <c r="T48" s="1"/>
      <c r="U48" s="1"/>
      <c r="V48" s="2"/>
      <c r="W48" s="2"/>
      <c r="X48" s="2"/>
      <c r="Y48" s="1"/>
      <c r="Z48" s="1"/>
      <c r="AA48" s="1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</row>
    <row r="49" spans="1:9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1"/>
      <c r="R49" s="1"/>
      <c r="S49" s="1"/>
      <c r="T49" s="1"/>
      <c r="U49" s="1"/>
      <c r="V49" s="2"/>
      <c r="W49" s="2"/>
      <c r="X49" s="2"/>
      <c r="Y49" s="1"/>
      <c r="Z49" s="1"/>
      <c r="AA49" s="1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</row>
    <row r="50" spans="1:9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1"/>
      <c r="R50" s="1"/>
      <c r="S50" s="1"/>
      <c r="T50" s="1"/>
      <c r="U50" s="1"/>
      <c r="V50" s="2"/>
      <c r="W50" s="2"/>
      <c r="X50" s="2"/>
      <c r="Y50" s="1"/>
      <c r="Z50" s="1"/>
      <c r="AA50" s="1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</row>
    <row r="51" spans="1:9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1"/>
      <c r="R51" s="1"/>
      <c r="S51" s="1"/>
      <c r="T51" s="1"/>
      <c r="U51" s="1"/>
      <c r="V51" s="2"/>
      <c r="W51" s="2"/>
      <c r="X51" s="2"/>
      <c r="Y51" s="1"/>
      <c r="Z51" s="1"/>
      <c r="AA51" s="1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</row>
    <row r="52" spans="1:9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1"/>
      <c r="R52" s="1"/>
      <c r="S52" s="1"/>
      <c r="T52" s="1"/>
      <c r="U52" s="1"/>
      <c r="V52" s="2"/>
      <c r="W52" s="2"/>
      <c r="X52" s="2"/>
      <c r="Y52" s="1"/>
      <c r="Z52" s="1"/>
      <c r="AA52" s="1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</row>
    <row r="53" spans="1:9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1"/>
      <c r="R53" s="1"/>
      <c r="S53" s="1"/>
      <c r="T53" s="1"/>
      <c r="U53" s="1"/>
      <c r="V53" s="2"/>
      <c r="W53" s="2"/>
      <c r="X53" s="2"/>
      <c r="Y53" s="1"/>
      <c r="Z53" s="1"/>
      <c r="AA53" s="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</row>
    <row r="54" spans="1:9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1"/>
      <c r="R54" s="1"/>
      <c r="S54" s="1"/>
      <c r="T54" s="1"/>
      <c r="U54" s="1"/>
      <c r="V54" s="2"/>
      <c r="W54" s="2"/>
      <c r="X54" s="2"/>
      <c r="Y54" s="1"/>
      <c r="Z54" s="1"/>
      <c r="AA54" s="1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</row>
    <row r="55" spans="1:9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1"/>
      <c r="R55" s="1"/>
      <c r="S55" s="1"/>
      <c r="T55" s="1"/>
      <c r="U55" s="1"/>
      <c r="V55" s="2"/>
      <c r="W55" s="2"/>
      <c r="X55" s="2"/>
      <c r="Y55" s="1"/>
      <c r="Z55" s="1"/>
      <c r="AA55" s="1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</row>
    <row r="56" spans="1:9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1"/>
      <c r="R56" s="1"/>
      <c r="S56" s="1"/>
      <c r="T56" s="1"/>
      <c r="U56" s="1"/>
      <c r="V56" s="2"/>
      <c r="W56" s="2"/>
      <c r="X56" s="2"/>
      <c r="Y56" s="1"/>
      <c r="Z56" s="1"/>
      <c r="AA56" s="1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</row>
    <row r="57" spans="1:9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1"/>
      <c r="R57" s="1"/>
      <c r="S57" s="1"/>
      <c r="T57" s="1"/>
      <c r="U57" s="1"/>
      <c r="V57" s="2"/>
      <c r="W57" s="2"/>
      <c r="X57" s="2"/>
      <c r="Y57" s="1"/>
      <c r="Z57" s="1"/>
      <c r="AA57" s="1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</row>
    <row r="58" spans="1:9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1"/>
      <c r="R58" s="1"/>
      <c r="S58" s="1"/>
      <c r="T58" s="1"/>
      <c r="U58" s="1"/>
      <c r="V58" s="2"/>
      <c r="W58" s="2"/>
      <c r="X58" s="2"/>
      <c r="Y58" s="1"/>
      <c r="Z58" s="1"/>
      <c r="AA58" s="1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</row>
    <row r="59" spans="1:9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1"/>
      <c r="R59" s="1"/>
      <c r="S59" s="1"/>
      <c r="T59" s="1"/>
      <c r="U59" s="1"/>
      <c r="V59" s="2"/>
      <c r="W59" s="2"/>
      <c r="X59" s="2"/>
      <c r="Y59" s="1"/>
      <c r="Z59" s="1"/>
      <c r="AA59" s="1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</row>
    <row r="60" spans="1:9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1"/>
      <c r="R60" s="1"/>
      <c r="S60" s="1"/>
      <c r="T60" s="1"/>
      <c r="U60" s="1"/>
      <c r="V60" s="2"/>
      <c r="W60" s="2"/>
      <c r="X60" s="2"/>
      <c r="Y60" s="1"/>
      <c r="Z60" s="1"/>
      <c r="AA60" s="1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</row>
    <row r="61" spans="1:9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1"/>
      <c r="R61" s="1"/>
      <c r="S61" s="1"/>
      <c r="T61" s="1"/>
      <c r="U61" s="1"/>
      <c r="V61" s="2"/>
      <c r="W61" s="2"/>
      <c r="X61" s="2"/>
      <c r="Y61" s="1"/>
      <c r="Z61" s="1"/>
      <c r="AA61" s="1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</row>
    <row r="62" spans="1:9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1"/>
      <c r="R62" s="1"/>
      <c r="S62" s="1"/>
      <c r="T62" s="1"/>
      <c r="U62" s="1"/>
      <c r="V62" s="2"/>
      <c r="W62" s="2"/>
      <c r="X62" s="2"/>
      <c r="Y62" s="1"/>
      <c r="Z62" s="1"/>
      <c r="AA62" s="1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</row>
    <row r="63" spans="1:9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1"/>
      <c r="R63" s="1"/>
      <c r="S63" s="1"/>
      <c r="T63" s="1"/>
      <c r="U63" s="1"/>
      <c r="V63" s="2"/>
      <c r="W63" s="2"/>
      <c r="X63" s="2"/>
      <c r="Y63" s="1"/>
      <c r="Z63" s="1"/>
      <c r="AA63" s="1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</row>
    <row r="64" spans="1:9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1"/>
      <c r="R64" s="1"/>
      <c r="S64" s="1"/>
      <c r="T64" s="1"/>
      <c r="U64" s="1"/>
      <c r="V64" s="2"/>
      <c r="W64" s="2"/>
      <c r="X64" s="2"/>
      <c r="Y64" s="1"/>
      <c r="Z64" s="1"/>
      <c r="AA64" s="1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</row>
    <row r="65" spans="1:9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1"/>
      <c r="R65" s="1"/>
      <c r="S65" s="1"/>
      <c r="T65" s="1"/>
      <c r="U65" s="1"/>
      <c r="V65" s="2"/>
      <c r="W65" s="2"/>
      <c r="X65" s="2"/>
      <c r="Y65" s="1"/>
      <c r="Z65" s="1"/>
      <c r="AA65" s="1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</row>
    <row r="66" spans="1:9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1"/>
      <c r="R66" s="1"/>
      <c r="S66" s="1"/>
      <c r="T66" s="1"/>
      <c r="U66" s="1"/>
      <c r="V66" s="2"/>
      <c r="W66" s="2"/>
      <c r="X66" s="2"/>
      <c r="Y66" s="1"/>
      <c r="Z66" s="1"/>
      <c r="AA66" s="1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</row>
    <row r="67" spans="1:9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1"/>
      <c r="R67" s="1"/>
      <c r="S67" s="1"/>
      <c r="T67" s="1"/>
      <c r="U67" s="1"/>
      <c r="V67" s="2"/>
      <c r="W67" s="2"/>
      <c r="X67" s="2"/>
      <c r="Y67" s="1"/>
      <c r="Z67" s="1"/>
      <c r="AA67" s="1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</row>
    <row r="68" spans="1:9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1"/>
      <c r="R68" s="1"/>
      <c r="S68" s="1"/>
      <c r="T68" s="1"/>
      <c r="U68" s="1"/>
      <c r="V68" s="2"/>
      <c r="W68" s="2"/>
      <c r="X68" s="2"/>
      <c r="Y68" s="1"/>
      <c r="Z68" s="1"/>
      <c r="AA68" s="1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</row>
    <row r="69" spans="1:9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1"/>
      <c r="R69" s="1"/>
      <c r="S69" s="1"/>
      <c r="T69" s="1"/>
      <c r="U69" s="1"/>
      <c r="V69" s="2"/>
      <c r="W69" s="2"/>
      <c r="X69" s="2"/>
      <c r="Y69" s="1"/>
      <c r="Z69" s="1"/>
      <c r="AA69" s="1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</row>
    <row r="70" spans="1:9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1"/>
      <c r="R70" s="1"/>
      <c r="S70" s="1"/>
      <c r="T70" s="1"/>
      <c r="U70" s="1"/>
      <c r="V70" s="2"/>
      <c r="W70" s="2"/>
      <c r="X70" s="2"/>
      <c r="Y70" s="1"/>
      <c r="Z70" s="1"/>
      <c r="AA70" s="1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</row>
    <row r="71" spans="1:9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1"/>
      <c r="R71" s="1"/>
      <c r="S71" s="1"/>
      <c r="T71" s="1"/>
      <c r="U71" s="1"/>
      <c r="V71" s="2"/>
      <c r="W71" s="2"/>
      <c r="X71" s="2"/>
      <c r="Y71" s="1"/>
      <c r="Z71" s="1"/>
      <c r="AA71" s="1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</row>
    <row r="72" spans="1:9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1"/>
      <c r="R72" s="1"/>
      <c r="S72" s="1"/>
      <c r="T72" s="1"/>
      <c r="U72" s="1"/>
      <c r="V72" s="2"/>
      <c r="W72" s="2"/>
      <c r="X72" s="2"/>
      <c r="Y72" s="1"/>
      <c r="Z72" s="1"/>
      <c r="AA72" s="1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</row>
    <row r="73" spans="1:9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1"/>
      <c r="R73" s="1"/>
      <c r="S73" s="1"/>
      <c r="T73" s="1"/>
      <c r="U73" s="1"/>
      <c r="V73" s="2"/>
      <c r="W73" s="2"/>
      <c r="X73" s="2"/>
      <c r="Y73" s="1"/>
      <c r="Z73" s="1"/>
      <c r="AA73" s="1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</row>
    <row r="74" spans="1:9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1"/>
      <c r="R74" s="1"/>
      <c r="S74" s="1"/>
      <c r="T74" s="1"/>
      <c r="U74" s="1"/>
      <c r="V74" s="2"/>
      <c r="W74" s="2"/>
      <c r="X74" s="2"/>
      <c r="Y74" s="1"/>
      <c r="Z74" s="1"/>
      <c r="AA74" s="1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</row>
    <row r="75" spans="1:9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1"/>
      <c r="R75" s="1"/>
      <c r="S75" s="1"/>
      <c r="T75" s="1"/>
      <c r="U75" s="1"/>
      <c r="V75" s="2"/>
      <c r="W75" s="2"/>
      <c r="X75" s="2"/>
      <c r="Y75" s="1"/>
      <c r="Z75" s="1"/>
      <c r="AA75" s="1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</row>
    <row r="76" spans="1:9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1"/>
      <c r="R76" s="1"/>
      <c r="S76" s="1"/>
      <c r="T76" s="1"/>
      <c r="U76" s="1"/>
      <c r="V76" s="2"/>
      <c r="W76" s="2"/>
      <c r="X76" s="2"/>
      <c r="Y76" s="1"/>
      <c r="Z76" s="1"/>
      <c r="AA76" s="1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</row>
    <row r="77" spans="1:9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1"/>
      <c r="R77" s="1"/>
      <c r="S77" s="1"/>
      <c r="T77" s="1"/>
      <c r="U77" s="1"/>
      <c r="V77" s="2"/>
      <c r="W77" s="2"/>
      <c r="X77" s="2"/>
      <c r="Y77" s="1"/>
      <c r="Z77" s="1"/>
      <c r="AA77" s="1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</row>
    <row r="78" spans="1:9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1"/>
      <c r="R78" s="1"/>
      <c r="S78" s="1"/>
      <c r="T78" s="1"/>
      <c r="U78" s="1"/>
      <c r="V78" s="2"/>
      <c r="W78" s="2"/>
      <c r="X78" s="2"/>
      <c r="Y78" s="1"/>
      <c r="Z78" s="1"/>
      <c r="AA78" s="1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</row>
    <row r="79" spans="1:9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1"/>
      <c r="R79" s="1"/>
      <c r="S79" s="1"/>
      <c r="T79" s="1"/>
      <c r="U79" s="1"/>
      <c r="V79" s="2"/>
      <c r="W79" s="2"/>
      <c r="X79" s="2"/>
      <c r="Y79" s="1"/>
      <c r="Z79" s="1"/>
      <c r="AA79" s="1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</row>
    <row r="80" spans="1:9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1"/>
      <c r="R80" s="1"/>
      <c r="S80" s="1"/>
      <c r="T80" s="1"/>
      <c r="U80" s="1"/>
      <c r="V80" s="2"/>
      <c r="W80" s="2"/>
      <c r="X80" s="2"/>
      <c r="Y80" s="1"/>
      <c r="Z80" s="1"/>
      <c r="AA80" s="1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</row>
    <row r="81" spans="1:9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1"/>
      <c r="R81" s="1"/>
      <c r="S81" s="1"/>
      <c r="T81" s="1"/>
      <c r="U81" s="1"/>
      <c r="V81" s="2"/>
      <c r="W81" s="2"/>
      <c r="X81" s="2"/>
      <c r="Y81" s="1"/>
      <c r="Z81" s="1"/>
      <c r="AA81" s="1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</row>
    <row r="82" spans="1:9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1"/>
      <c r="R82" s="1"/>
      <c r="S82" s="1"/>
      <c r="T82" s="1"/>
      <c r="U82" s="1"/>
      <c r="V82" s="2"/>
      <c r="W82" s="2"/>
      <c r="X82" s="2"/>
      <c r="Y82" s="1"/>
      <c r="Z82" s="1"/>
      <c r="AA82" s="1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</row>
    <row r="83" spans="1:9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1"/>
      <c r="R83" s="1"/>
      <c r="S83" s="1"/>
      <c r="T83" s="1"/>
      <c r="U83" s="1"/>
      <c r="V83" s="2"/>
      <c r="W83" s="2"/>
      <c r="X83" s="2"/>
      <c r="Y83" s="1"/>
      <c r="Z83" s="1"/>
      <c r="AA83" s="1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</row>
    <row r="84" spans="1:9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1"/>
      <c r="R84" s="1"/>
      <c r="S84" s="1"/>
      <c r="T84" s="1"/>
      <c r="U84" s="1"/>
      <c r="V84" s="2"/>
      <c r="W84" s="2"/>
      <c r="X84" s="2"/>
      <c r="Y84" s="1"/>
      <c r="Z84" s="1"/>
      <c r="AA84" s="1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</row>
    <row r="85" spans="1:9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1"/>
      <c r="R85" s="1"/>
      <c r="S85" s="1"/>
      <c r="T85" s="1"/>
      <c r="U85" s="1"/>
      <c r="V85" s="2"/>
      <c r="W85" s="2"/>
      <c r="X85" s="2"/>
      <c r="Y85" s="1"/>
      <c r="Z85" s="1"/>
      <c r="AA85" s="1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</row>
    <row r="86" spans="1:9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1"/>
      <c r="R86" s="1"/>
      <c r="S86" s="1"/>
      <c r="T86" s="1"/>
      <c r="U86" s="1"/>
      <c r="V86" s="2"/>
      <c r="W86" s="2"/>
      <c r="X86" s="2"/>
      <c r="Y86" s="1"/>
      <c r="Z86" s="1"/>
      <c r="AA86" s="1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</row>
    <row r="87" spans="1:9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1"/>
      <c r="R87" s="1"/>
      <c r="S87" s="1"/>
      <c r="T87" s="1"/>
      <c r="U87" s="1"/>
      <c r="V87" s="2"/>
      <c r="W87" s="2"/>
      <c r="X87" s="2"/>
      <c r="Y87" s="1"/>
      <c r="Z87" s="1"/>
      <c r="AA87" s="1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</row>
    <row r="88" spans="1:9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1"/>
      <c r="R88" s="1"/>
      <c r="S88" s="1"/>
      <c r="T88" s="1"/>
      <c r="U88" s="1"/>
      <c r="V88" s="2"/>
      <c r="W88" s="2"/>
      <c r="X88" s="2"/>
      <c r="Y88" s="1"/>
      <c r="Z88" s="1"/>
      <c r="AA88" s="1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</row>
    <row r="89" spans="1:9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1"/>
      <c r="R89" s="1"/>
      <c r="S89" s="1"/>
      <c r="T89" s="1"/>
      <c r="U89" s="1"/>
      <c r="V89" s="2"/>
      <c r="W89" s="2"/>
      <c r="X89" s="2"/>
      <c r="Y89" s="1"/>
      <c r="Z89" s="1"/>
      <c r="AA89" s="1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</row>
    <row r="90" spans="1:9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1"/>
      <c r="R90" s="1"/>
      <c r="S90" s="1"/>
      <c r="T90" s="1"/>
      <c r="U90" s="1"/>
      <c r="V90" s="2"/>
      <c r="W90" s="2"/>
      <c r="X90" s="2"/>
      <c r="Y90" s="1"/>
      <c r="Z90" s="1"/>
      <c r="AA90" s="1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</row>
    <row r="91" spans="1:9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1"/>
      <c r="R91" s="1"/>
      <c r="S91" s="1"/>
      <c r="T91" s="1"/>
      <c r="U91" s="1"/>
      <c r="V91" s="2"/>
      <c r="W91" s="2"/>
      <c r="X91" s="2"/>
      <c r="Y91" s="1"/>
      <c r="Z91" s="1"/>
      <c r="AA91" s="1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</row>
    <row r="92" spans="1:9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1"/>
      <c r="R92" s="1"/>
      <c r="S92" s="1"/>
      <c r="T92" s="1"/>
      <c r="U92" s="1"/>
      <c r="V92" s="2"/>
      <c r="W92" s="2"/>
      <c r="X92" s="2"/>
      <c r="Y92" s="1"/>
      <c r="Z92" s="1"/>
      <c r="AA92" s="1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</row>
    <row r="93" spans="1:9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1"/>
      <c r="R93" s="1"/>
      <c r="S93" s="1"/>
      <c r="T93" s="1"/>
      <c r="U93" s="1"/>
      <c r="V93" s="2"/>
      <c r="W93" s="2"/>
      <c r="X93" s="2"/>
      <c r="Y93" s="1"/>
      <c r="Z93" s="1"/>
      <c r="AA93" s="1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</row>
    <row r="94" spans="1:9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1"/>
      <c r="R94" s="1"/>
      <c r="S94" s="1"/>
      <c r="T94" s="1"/>
      <c r="U94" s="1"/>
      <c r="V94" s="2"/>
      <c r="W94" s="2"/>
      <c r="X94" s="2"/>
      <c r="Y94" s="1"/>
      <c r="Z94" s="1"/>
      <c r="AA94" s="1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</row>
    <row r="95" spans="1:9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1"/>
      <c r="R95" s="1"/>
      <c r="S95" s="1"/>
      <c r="T95" s="1"/>
      <c r="U95" s="1"/>
      <c r="V95" s="2"/>
      <c r="W95" s="2"/>
      <c r="X95" s="2"/>
      <c r="Y95" s="1"/>
      <c r="Z95" s="1"/>
      <c r="AA95" s="1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</row>
    <row r="96" spans="1:9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1"/>
      <c r="R96" s="1"/>
      <c r="S96" s="1"/>
      <c r="T96" s="1"/>
      <c r="U96" s="1"/>
      <c r="V96" s="2"/>
      <c r="W96" s="2"/>
      <c r="X96" s="2"/>
      <c r="Y96" s="1"/>
      <c r="Z96" s="1"/>
      <c r="AA96" s="1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</row>
    <row r="97" spans="1:9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1"/>
      <c r="R97" s="1"/>
      <c r="S97" s="1"/>
      <c r="T97" s="1"/>
      <c r="U97" s="1"/>
      <c r="V97" s="2"/>
      <c r="W97" s="2"/>
      <c r="X97" s="2"/>
      <c r="Y97" s="1"/>
      <c r="Z97" s="1"/>
      <c r="AA97" s="1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</row>
    <row r="98" spans="1:9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1"/>
      <c r="R98" s="1"/>
      <c r="S98" s="1"/>
      <c r="T98" s="1"/>
      <c r="U98" s="1"/>
      <c r="V98" s="2"/>
      <c r="W98" s="2"/>
      <c r="X98" s="2"/>
      <c r="Y98" s="1"/>
      <c r="Z98" s="1"/>
      <c r="AA98" s="1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</row>
    <row r="99" spans="1:9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1"/>
      <c r="R99" s="1"/>
      <c r="S99" s="1"/>
      <c r="T99" s="1"/>
      <c r="U99" s="1"/>
      <c r="V99" s="2"/>
      <c r="W99" s="2"/>
      <c r="X99" s="2"/>
      <c r="Y99" s="1"/>
      <c r="Z99" s="1"/>
      <c r="AA99" s="1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</row>
    <row r="100" spans="1:9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1"/>
      <c r="R100" s="1"/>
      <c r="S100" s="1"/>
      <c r="T100" s="1"/>
      <c r="U100" s="1"/>
      <c r="V100" s="2"/>
      <c r="W100" s="2"/>
      <c r="X100" s="2"/>
      <c r="Y100" s="1"/>
      <c r="Z100" s="1"/>
      <c r="AA100" s="1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</row>
    <row r="101" spans="1:9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1"/>
      <c r="R101" s="1"/>
      <c r="S101" s="1"/>
      <c r="T101" s="1"/>
      <c r="U101" s="1"/>
      <c r="V101" s="2"/>
      <c r="W101" s="2"/>
      <c r="X101" s="2"/>
      <c r="Y101" s="1"/>
      <c r="Z101" s="1"/>
      <c r="AA101" s="1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</row>
    <row r="102" spans="1:9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1"/>
      <c r="R102" s="1"/>
      <c r="S102" s="1"/>
      <c r="T102" s="1"/>
      <c r="U102" s="1"/>
      <c r="V102" s="2"/>
      <c r="W102" s="2"/>
      <c r="X102" s="2"/>
      <c r="Y102" s="1"/>
      <c r="Z102" s="1"/>
      <c r="AA102" s="1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1:9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1"/>
      <c r="R103" s="1"/>
      <c r="S103" s="1"/>
      <c r="T103" s="1"/>
      <c r="U103" s="1"/>
      <c r="V103" s="2"/>
      <c r="W103" s="2"/>
      <c r="X103" s="2"/>
      <c r="Y103" s="1"/>
      <c r="Z103" s="1"/>
      <c r="AA103" s="1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1:9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1"/>
      <c r="R104" s="1"/>
      <c r="S104" s="1"/>
      <c r="T104" s="1"/>
      <c r="U104" s="1"/>
      <c r="V104" s="2"/>
      <c r="W104" s="2"/>
      <c r="X104" s="2"/>
      <c r="Y104" s="1"/>
      <c r="Z104" s="1"/>
      <c r="AA104" s="1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</row>
    <row r="105" spans="1:9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1"/>
      <c r="R105" s="1"/>
      <c r="S105" s="1"/>
      <c r="T105" s="1"/>
      <c r="U105" s="1"/>
      <c r="V105" s="2"/>
      <c r="W105" s="2"/>
      <c r="X105" s="2"/>
      <c r="Y105" s="1"/>
      <c r="Z105" s="1"/>
      <c r="AA105" s="1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1:9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1"/>
      <c r="R106" s="1"/>
      <c r="S106" s="1"/>
      <c r="T106" s="1"/>
      <c r="U106" s="1"/>
      <c r="V106" s="2"/>
      <c r="W106" s="2"/>
      <c r="X106" s="2"/>
      <c r="Y106" s="1"/>
      <c r="Z106" s="1"/>
      <c r="AA106" s="1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1:9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1"/>
      <c r="R107" s="1"/>
      <c r="S107" s="1"/>
      <c r="T107" s="1"/>
      <c r="U107" s="1"/>
      <c r="V107" s="2"/>
      <c r="W107" s="2"/>
      <c r="X107" s="2"/>
      <c r="Y107" s="1"/>
      <c r="Z107" s="1"/>
      <c r="AA107" s="1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1:9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1"/>
      <c r="R108" s="1"/>
      <c r="S108" s="1"/>
      <c r="T108" s="1"/>
      <c r="U108" s="1"/>
      <c r="V108" s="2"/>
      <c r="W108" s="2"/>
      <c r="X108" s="2"/>
      <c r="Y108" s="1"/>
      <c r="Z108" s="1"/>
      <c r="AA108" s="1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1:9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1"/>
      <c r="R109" s="1"/>
      <c r="S109" s="1"/>
      <c r="T109" s="1"/>
      <c r="U109" s="1"/>
      <c r="V109" s="2"/>
      <c r="W109" s="2"/>
      <c r="X109" s="2"/>
      <c r="Y109" s="1"/>
      <c r="Z109" s="1"/>
      <c r="AA109" s="1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1:9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1"/>
      <c r="R110" s="1"/>
      <c r="S110" s="1"/>
      <c r="T110" s="1"/>
      <c r="U110" s="1"/>
      <c r="V110" s="2"/>
      <c r="W110" s="2"/>
      <c r="X110" s="2"/>
      <c r="Y110" s="1"/>
      <c r="Z110" s="1"/>
      <c r="AA110" s="1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1:9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1"/>
      <c r="R111" s="1"/>
      <c r="S111" s="1"/>
      <c r="T111" s="1"/>
      <c r="U111" s="1"/>
      <c r="V111" s="2"/>
      <c r="W111" s="2"/>
      <c r="X111" s="2"/>
      <c r="Y111" s="1"/>
      <c r="Z111" s="1"/>
      <c r="AA111" s="1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1:9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1"/>
      <c r="R112" s="1"/>
      <c r="S112" s="1"/>
      <c r="T112" s="1"/>
      <c r="U112" s="1"/>
      <c r="V112" s="2"/>
      <c r="W112" s="2"/>
      <c r="X112" s="2"/>
      <c r="Y112" s="1"/>
      <c r="Z112" s="1"/>
      <c r="AA112" s="1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1:9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1"/>
      <c r="R113" s="1"/>
      <c r="S113" s="1"/>
      <c r="T113" s="1"/>
      <c r="U113" s="1"/>
      <c r="V113" s="2"/>
      <c r="W113" s="2"/>
      <c r="X113" s="2"/>
      <c r="Y113" s="1"/>
      <c r="Z113" s="1"/>
      <c r="AA113" s="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1:9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1"/>
      <c r="R114" s="1"/>
      <c r="S114" s="1"/>
      <c r="T114" s="1"/>
      <c r="U114" s="1"/>
      <c r="V114" s="2"/>
      <c r="W114" s="2"/>
      <c r="X114" s="2"/>
      <c r="Y114" s="1"/>
      <c r="Z114" s="1"/>
      <c r="AA114" s="1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1:9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1"/>
      <c r="R115" s="1"/>
      <c r="S115" s="1"/>
      <c r="T115" s="1"/>
      <c r="U115" s="1"/>
      <c r="V115" s="2"/>
      <c r="W115" s="2"/>
      <c r="X115" s="2"/>
      <c r="Y115" s="1"/>
      <c r="Z115" s="1"/>
      <c r="AA115" s="1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1:9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1"/>
      <c r="R116" s="1"/>
      <c r="S116" s="1"/>
      <c r="T116" s="1"/>
      <c r="U116" s="1"/>
      <c r="V116" s="2"/>
      <c r="W116" s="2"/>
      <c r="X116" s="2"/>
      <c r="Y116" s="1"/>
      <c r="Z116" s="1"/>
      <c r="AA116" s="1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1:9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1"/>
      <c r="R117" s="1"/>
      <c r="S117" s="1"/>
      <c r="T117" s="1"/>
      <c r="U117" s="1"/>
      <c r="V117" s="2"/>
      <c r="W117" s="2"/>
      <c r="X117" s="2"/>
      <c r="Y117" s="1"/>
      <c r="Z117" s="1"/>
      <c r="AA117" s="1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1:9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1"/>
      <c r="R118" s="1"/>
      <c r="S118" s="1"/>
      <c r="T118" s="1"/>
      <c r="U118" s="1"/>
      <c r="V118" s="2"/>
      <c r="W118" s="2"/>
      <c r="X118" s="2"/>
      <c r="Y118" s="1"/>
      <c r="Z118" s="1"/>
      <c r="AA118" s="1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1:9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1"/>
      <c r="R119" s="1"/>
      <c r="S119" s="1"/>
      <c r="T119" s="1"/>
      <c r="U119" s="1"/>
      <c r="V119" s="2"/>
      <c r="W119" s="2"/>
      <c r="X119" s="2"/>
      <c r="Y119" s="1"/>
      <c r="Z119" s="1"/>
      <c r="AA119" s="1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1:9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1"/>
      <c r="R120" s="1"/>
      <c r="S120" s="1"/>
      <c r="T120" s="1"/>
      <c r="U120" s="1"/>
      <c r="V120" s="2"/>
      <c r="W120" s="2"/>
      <c r="X120" s="2"/>
      <c r="Y120" s="1"/>
      <c r="Z120" s="1"/>
      <c r="AA120" s="1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1:9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1"/>
      <c r="R121" s="1"/>
      <c r="S121" s="1"/>
      <c r="T121" s="1"/>
      <c r="U121" s="1"/>
      <c r="V121" s="2"/>
      <c r="W121" s="2"/>
      <c r="X121" s="2"/>
      <c r="Y121" s="1"/>
      <c r="Z121" s="1"/>
      <c r="AA121" s="1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1:9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1"/>
      <c r="R122" s="1"/>
      <c r="S122" s="1"/>
      <c r="T122" s="1"/>
      <c r="U122" s="1"/>
      <c r="V122" s="2"/>
      <c r="W122" s="2"/>
      <c r="X122" s="2"/>
      <c r="Y122" s="1"/>
      <c r="Z122" s="1"/>
      <c r="AA122" s="1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1:9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1"/>
      <c r="R123" s="1"/>
      <c r="S123" s="1"/>
      <c r="T123" s="1"/>
      <c r="U123" s="1"/>
      <c r="V123" s="2"/>
      <c r="W123" s="2"/>
      <c r="X123" s="2"/>
      <c r="Y123" s="1"/>
      <c r="Z123" s="1"/>
      <c r="AA123" s="1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1:9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1"/>
      <c r="R124" s="1"/>
      <c r="S124" s="1"/>
      <c r="T124" s="1"/>
      <c r="U124" s="1"/>
      <c r="V124" s="2"/>
      <c r="W124" s="2"/>
      <c r="X124" s="2"/>
      <c r="Y124" s="1"/>
      <c r="Z124" s="1"/>
      <c r="AA124" s="1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1:9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1"/>
      <c r="R125" s="1"/>
      <c r="S125" s="1"/>
      <c r="T125" s="1"/>
      <c r="U125" s="1"/>
      <c r="V125" s="2"/>
      <c r="W125" s="2"/>
      <c r="X125" s="2"/>
      <c r="Y125" s="1"/>
      <c r="Z125" s="1"/>
      <c r="AA125" s="1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1:9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1"/>
      <c r="R126" s="1"/>
      <c r="S126" s="1"/>
      <c r="T126" s="1"/>
      <c r="U126" s="1"/>
      <c r="V126" s="2"/>
      <c r="W126" s="2"/>
      <c r="X126" s="2"/>
      <c r="Y126" s="1"/>
      <c r="Z126" s="1"/>
      <c r="AA126" s="1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1:9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1"/>
      <c r="R127" s="1"/>
      <c r="S127" s="1"/>
      <c r="T127" s="1"/>
      <c r="U127" s="1"/>
      <c r="V127" s="2"/>
      <c r="W127" s="2"/>
      <c r="X127" s="2"/>
      <c r="Y127" s="1"/>
      <c r="Z127" s="1"/>
      <c r="AA127" s="1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1:9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1"/>
      <c r="R128" s="1"/>
      <c r="S128" s="1"/>
      <c r="T128" s="1"/>
      <c r="U128" s="1"/>
      <c r="V128" s="2"/>
      <c r="W128" s="2"/>
      <c r="X128" s="2"/>
      <c r="Y128" s="1"/>
      <c r="Z128" s="1"/>
      <c r="AA128" s="1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1:9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1"/>
      <c r="R129" s="1"/>
      <c r="S129" s="1"/>
      <c r="T129" s="1"/>
      <c r="U129" s="1"/>
      <c r="V129" s="2"/>
      <c r="W129" s="2"/>
      <c r="X129" s="2"/>
      <c r="Y129" s="1"/>
      <c r="Z129" s="1"/>
      <c r="AA129" s="1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1:9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1"/>
      <c r="R130" s="1"/>
      <c r="S130" s="1"/>
      <c r="T130" s="1"/>
      <c r="U130" s="1"/>
      <c r="V130" s="2"/>
      <c r="W130" s="2"/>
      <c r="X130" s="2"/>
      <c r="Y130" s="1"/>
      <c r="Z130" s="1"/>
      <c r="AA130" s="1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1:9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1"/>
      <c r="R131" s="1"/>
      <c r="S131" s="1"/>
      <c r="T131" s="1"/>
      <c r="U131" s="1"/>
      <c r="V131" s="2"/>
      <c r="W131" s="2"/>
      <c r="X131" s="2"/>
      <c r="Y131" s="1"/>
      <c r="Z131" s="1"/>
      <c r="AA131" s="1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1:9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1"/>
      <c r="R132" s="1"/>
      <c r="S132" s="1"/>
      <c r="T132" s="1"/>
      <c r="U132" s="1"/>
      <c r="V132" s="2"/>
      <c r="W132" s="2"/>
      <c r="X132" s="2"/>
      <c r="Y132" s="1"/>
      <c r="Z132" s="1"/>
      <c r="AA132" s="1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1:9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1"/>
      <c r="R133" s="1"/>
      <c r="S133" s="1"/>
      <c r="T133" s="1"/>
      <c r="U133" s="1"/>
      <c r="V133" s="2"/>
      <c r="W133" s="2"/>
      <c r="X133" s="2"/>
      <c r="Y133" s="1"/>
      <c r="Z133" s="1"/>
      <c r="AA133" s="1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1:9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1"/>
      <c r="R134" s="1"/>
      <c r="S134" s="1"/>
      <c r="T134" s="1"/>
      <c r="U134" s="1"/>
      <c r="V134" s="2"/>
      <c r="W134" s="2"/>
      <c r="X134" s="2"/>
      <c r="Y134" s="1"/>
      <c r="Z134" s="1"/>
      <c r="AA134" s="1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1:9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1"/>
      <c r="R135" s="1"/>
      <c r="S135" s="1"/>
      <c r="T135" s="1"/>
      <c r="U135" s="1"/>
      <c r="V135" s="2"/>
      <c r="W135" s="2"/>
      <c r="X135" s="2"/>
      <c r="Y135" s="1"/>
      <c r="Z135" s="1"/>
      <c r="AA135" s="1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1:9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1"/>
      <c r="R136" s="1"/>
      <c r="S136" s="1"/>
      <c r="T136" s="1"/>
      <c r="U136" s="1"/>
      <c r="V136" s="2"/>
      <c r="W136" s="2"/>
      <c r="X136" s="2"/>
      <c r="Y136" s="1"/>
      <c r="Z136" s="1"/>
      <c r="AA136" s="1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1:9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1"/>
      <c r="R137" s="1"/>
      <c r="S137" s="1"/>
      <c r="T137" s="1"/>
      <c r="U137" s="1"/>
      <c r="V137" s="2"/>
      <c r="W137" s="2"/>
      <c r="X137" s="2"/>
      <c r="Y137" s="1"/>
      <c r="Z137" s="1"/>
      <c r="AA137" s="1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1:9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1"/>
      <c r="R138" s="1"/>
      <c r="S138" s="1"/>
      <c r="T138" s="1"/>
      <c r="U138" s="1"/>
      <c r="V138" s="2"/>
      <c r="W138" s="2"/>
      <c r="X138" s="2"/>
      <c r="Y138" s="1"/>
      <c r="Z138" s="1"/>
      <c r="AA138" s="1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1:9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1"/>
      <c r="R139" s="1"/>
      <c r="S139" s="1"/>
      <c r="T139" s="1"/>
      <c r="U139" s="1"/>
      <c r="V139" s="2"/>
      <c r="W139" s="2"/>
      <c r="X139" s="2"/>
      <c r="Y139" s="1"/>
      <c r="Z139" s="1"/>
      <c r="AA139" s="1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1:9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1"/>
      <c r="R140" s="1"/>
      <c r="S140" s="1"/>
      <c r="T140" s="1"/>
      <c r="U140" s="1"/>
      <c r="V140" s="2"/>
      <c r="W140" s="2"/>
      <c r="X140" s="2"/>
      <c r="Y140" s="1"/>
      <c r="Z140" s="1"/>
      <c r="AA140" s="1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1:9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1"/>
      <c r="R141" s="1"/>
      <c r="S141" s="1"/>
      <c r="T141" s="1"/>
      <c r="U141" s="1"/>
      <c r="V141" s="2"/>
      <c r="W141" s="2"/>
      <c r="X141" s="2"/>
      <c r="Y141" s="1"/>
      <c r="Z141" s="1"/>
      <c r="AA141" s="1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1:9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1"/>
      <c r="R142" s="1"/>
      <c r="S142" s="1"/>
      <c r="T142" s="1"/>
      <c r="U142" s="1"/>
      <c r="V142" s="2"/>
      <c r="W142" s="2"/>
      <c r="X142" s="2"/>
      <c r="Y142" s="1"/>
      <c r="Z142" s="1"/>
      <c r="AA142" s="1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1:9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1"/>
      <c r="R143" s="1"/>
      <c r="S143" s="1"/>
      <c r="T143" s="1"/>
      <c r="U143" s="1"/>
      <c r="V143" s="2"/>
      <c r="W143" s="2"/>
      <c r="X143" s="2"/>
      <c r="Y143" s="1"/>
      <c r="Z143" s="1"/>
      <c r="AA143" s="1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1:9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1"/>
      <c r="R144" s="1"/>
      <c r="S144" s="1"/>
      <c r="T144" s="1"/>
      <c r="U144" s="1"/>
      <c r="V144" s="2"/>
      <c r="W144" s="2"/>
      <c r="X144" s="2"/>
      <c r="Y144" s="1"/>
      <c r="Z144" s="1"/>
      <c r="AA144" s="1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1:9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1"/>
      <c r="R145" s="1"/>
      <c r="S145" s="1"/>
      <c r="T145" s="1"/>
      <c r="U145" s="1"/>
      <c r="V145" s="2"/>
      <c r="W145" s="2"/>
      <c r="X145" s="2"/>
      <c r="Y145" s="1"/>
      <c r="Z145" s="1"/>
      <c r="AA145" s="1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1:9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1"/>
      <c r="R146" s="1"/>
      <c r="S146" s="1"/>
      <c r="T146" s="1"/>
      <c r="U146" s="1"/>
      <c r="V146" s="2"/>
      <c r="W146" s="2"/>
      <c r="X146" s="2"/>
      <c r="Y146" s="1"/>
      <c r="Z146" s="1"/>
      <c r="AA146" s="1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1:9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1"/>
      <c r="R147" s="1"/>
      <c r="S147" s="1"/>
      <c r="T147" s="1"/>
      <c r="U147" s="1"/>
      <c r="V147" s="2"/>
      <c r="W147" s="2"/>
      <c r="X147" s="2"/>
      <c r="Y147" s="1"/>
      <c r="Z147" s="1"/>
      <c r="AA147" s="1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1:9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1"/>
      <c r="R148" s="1"/>
      <c r="S148" s="1"/>
      <c r="T148" s="1"/>
      <c r="U148" s="1"/>
      <c r="V148" s="2"/>
      <c r="W148" s="2"/>
      <c r="X148" s="2"/>
      <c r="Y148" s="1"/>
      <c r="Z148" s="1"/>
      <c r="AA148" s="1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1:9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1"/>
      <c r="R149" s="1"/>
      <c r="S149" s="1"/>
      <c r="T149" s="1"/>
      <c r="U149" s="1"/>
      <c r="V149" s="2"/>
      <c r="W149" s="2"/>
      <c r="X149" s="2"/>
      <c r="Y149" s="1"/>
      <c r="Z149" s="1"/>
      <c r="AA149" s="1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1:9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1"/>
      <c r="R150" s="1"/>
      <c r="S150" s="1"/>
      <c r="T150" s="1"/>
      <c r="U150" s="1"/>
      <c r="V150" s="2"/>
      <c r="W150" s="2"/>
      <c r="X150" s="2"/>
      <c r="Y150" s="1"/>
      <c r="Z150" s="1"/>
      <c r="AA150" s="1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1:9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1"/>
      <c r="R151" s="1"/>
      <c r="S151" s="1"/>
      <c r="T151" s="1"/>
      <c r="U151" s="1"/>
      <c r="V151" s="2"/>
      <c r="W151" s="2"/>
      <c r="X151" s="2"/>
      <c r="Y151" s="1"/>
      <c r="Z151" s="1"/>
      <c r="AA151" s="1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1:9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1"/>
      <c r="R152" s="1"/>
      <c r="S152" s="1"/>
      <c r="T152" s="1"/>
      <c r="U152" s="1"/>
      <c r="V152" s="2"/>
      <c r="W152" s="2"/>
      <c r="X152" s="2"/>
      <c r="Y152" s="1"/>
      <c r="Z152" s="1"/>
      <c r="AA152" s="1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1:9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1"/>
      <c r="R153" s="1"/>
      <c r="S153" s="1"/>
      <c r="T153" s="1"/>
      <c r="U153" s="1"/>
      <c r="V153" s="2"/>
      <c r="W153" s="2"/>
      <c r="X153" s="2"/>
      <c r="Y153" s="1"/>
      <c r="Z153" s="1"/>
      <c r="AA153" s="1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1:9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1"/>
      <c r="R154" s="1"/>
      <c r="S154" s="1"/>
      <c r="T154" s="1"/>
      <c r="U154" s="1"/>
      <c r="V154" s="2"/>
      <c r="W154" s="2"/>
      <c r="X154" s="2"/>
      <c r="Y154" s="1"/>
      <c r="Z154" s="1"/>
      <c r="AA154" s="1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1:9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1"/>
      <c r="R155" s="1"/>
      <c r="S155" s="1"/>
      <c r="T155" s="1"/>
      <c r="U155" s="1"/>
      <c r="V155" s="2"/>
      <c r="W155" s="2"/>
      <c r="X155" s="2"/>
      <c r="Y155" s="1"/>
      <c r="Z155" s="1"/>
      <c r="AA155" s="1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1:9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1"/>
      <c r="R156" s="1"/>
      <c r="S156" s="1"/>
      <c r="T156" s="1"/>
      <c r="U156" s="1"/>
      <c r="V156" s="2"/>
      <c r="W156" s="2"/>
      <c r="X156" s="2"/>
      <c r="Y156" s="1"/>
      <c r="Z156" s="1"/>
      <c r="AA156" s="1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1:9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1"/>
      <c r="R157" s="1"/>
      <c r="S157" s="1"/>
      <c r="T157" s="1"/>
      <c r="U157" s="1"/>
      <c r="V157" s="2"/>
      <c r="W157" s="2"/>
      <c r="X157" s="2"/>
      <c r="Y157" s="1"/>
      <c r="Z157" s="1"/>
      <c r="AA157" s="1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1:9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1"/>
      <c r="R158" s="1"/>
      <c r="S158" s="1"/>
      <c r="T158" s="1"/>
      <c r="U158" s="1"/>
      <c r="V158" s="2"/>
      <c r="W158" s="2"/>
      <c r="X158" s="2"/>
      <c r="Y158" s="1"/>
      <c r="Z158" s="1"/>
      <c r="AA158" s="1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1:9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1"/>
      <c r="R159" s="1"/>
      <c r="S159" s="1"/>
      <c r="T159" s="1"/>
      <c r="U159" s="1"/>
      <c r="V159" s="2"/>
      <c r="W159" s="2"/>
      <c r="X159" s="2"/>
      <c r="Y159" s="1"/>
      <c r="Z159" s="1"/>
      <c r="AA159" s="1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1:9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1"/>
      <c r="R160" s="1"/>
      <c r="S160" s="1"/>
      <c r="T160" s="1"/>
      <c r="U160" s="1"/>
      <c r="V160" s="2"/>
      <c r="W160" s="2"/>
      <c r="X160" s="2"/>
      <c r="Y160" s="1"/>
      <c r="Z160" s="1"/>
      <c r="AA160" s="1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1:9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1"/>
      <c r="R161" s="1"/>
      <c r="S161" s="1"/>
      <c r="T161" s="1"/>
      <c r="U161" s="1"/>
      <c r="V161" s="2"/>
      <c r="W161" s="2"/>
      <c r="X161" s="2"/>
      <c r="Y161" s="1"/>
      <c r="Z161" s="1"/>
      <c r="AA161" s="1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1:9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1"/>
      <c r="R162" s="1"/>
      <c r="S162" s="1"/>
      <c r="T162" s="1"/>
      <c r="U162" s="1"/>
      <c r="V162" s="2"/>
      <c r="W162" s="2"/>
      <c r="X162" s="2"/>
      <c r="Y162" s="1"/>
      <c r="Z162" s="1"/>
      <c r="AA162" s="1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1:9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1"/>
      <c r="R163" s="1"/>
      <c r="S163" s="1"/>
      <c r="T163" s="1"/>
      <c r="U163" s="1"/>
      <c r="V163" s="2"/>
      <c r="W163" s="2"/>
      <c r="X163" s="2"/>
      <c r="Y163" s="1"/>
      <c r="Z163" s="1"/>
      <c r="AA163" s="1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1:9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1"/>
      <c r="R164" s="1"/>
      <c r="S164" s="1"/>
      <c r="T164" s="1"/>
      <c r="U164" s="1"/>
      <c r="V164" s="2"/>
      <c r="W164" s="2"/>
      <c r="X164" s="2"/>
      <c r="Y164" s="1"/>
      <c r="Z164" s="1"/>
      <c r="AA164" s="1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1:9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1"/>
      <c r="R165" s="1"/>
      <c r="S165" s="1"/>
      <c r="T165" s="1"/>
      <c r="U165" s="1"/>
      <c r="V165" s="2"/>
      <c r="W165" s="2"/>
      <c r="X165" s="2"/>
      <c r="Y165" s="1"/>
      <c r="Z165" s="1"/>
      <c r="AA165" s="1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1:9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1"/>
      <c r="R166" s="1"/>
      <c r="S166" s="1"/>
      <c r="T166" s="1"/>
      <c r="U166" s="1"/>
      <c r="V166" s="2"/>
      <c r="W166" s="2"/>
      <c r="X166" s="2"/>
      <c r="Y166" s="1"/>
      <c r="Z166" s="1"/>
      <c r="AA166" s="1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1:9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1"/>
      <c r="R167" s="1"/>
      <c r="S167" s="1"/>
      <c r="T167" s="1"/>
      <c r="U167" s="1"/>
      <c r="V167" s="2"/>
      <c r="W167" s="2"/>
      <c r="X167" s="2"/>
      <c r="Y167" s="1"/>
      <c r="Z167" s="1"/>
      <c r="AA167" s="1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1:9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1"/>
      <c r="R168" s="1"/>
      <c r="S168" s="1"/>
      <c r="T168" s="1"/>
      <c r="U168" s="1"/>
      <c r="V168" s="2"/>
      <c r="W168" s="2"/>
      <c r="X168" s="2"/>
      <c r="Y168" s="1"/>
      <c r="Z168" s="1"/>
      <c r="AA168" s="1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1:9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1"/>
      <c r="R169" s="1"/>
      <c r="S169" s="1"/>
      <c r="T169" s="1"/>
      <c r="U169" s="1"/>
      <c r="V169" s="2"/>
      <c r="W169" s="2"/>
      <c r="X169" s="2"/>
      <c r="Y169" s="1"/>
      <c r="Z169" s="1"/>
      <c r="AA169" s="1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1:9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1"/>
      <c r="R170" s="1"/>
      <c r="S170" s="1"/>
      <c r="T170" s="1"/>
      <c r="U170" s="1"/>
      <c r="V170" s="2"/>
      <c r="W170" s="2"/>
      <c r="X170" s="2"/>
      <c r="Y170" s="1"/>
      <c r="Z170" s="1"/>
      <c r="AA170" s="1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1:9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1"/>
      <c r="R171" s="1"/>
      <c r="S171" s="1"/>
      <c r="T171" s="1"/>
      <c r="U171" s="1"/>
      <c r="V171" s="2"/>
      <c r="W171" s="2"/>
      <c r="X171" s="2"/>
      <c r="Y171" s="1"/>
      <c r="Z171" s="1"/>
      <c r="AA171" s="1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1:9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1"/>
      <c r="R172" s="1"/>
      <c r="S172" s="1"/>
      <c r="T172" s="1"/>
      <c r="U172" s="1"/>
      <c r="V172" s="2"/>
      <c r="W172" s="2"/>
      <c r="X172" s="2"/>
      <c r="Y172" s="1"/>
      <c r="Z172" s="1"/>
      <c r="AA172" s="1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1:9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1"/>
      <c r="R173" s="1"/>
      <c r="S173" s="1"/>
      <c r="T173" s="1"/>
      <c r="U173" s="1"/>
      <c r="V173" s="2"/>
      <c r="W173" s="2"/>
      <c r="X173" s="2"/>
      <c r="Y173" s="1"/>
      <c r="Z173" s="1"/>
      <c r="AA173" s="1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1:9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1"/>
      <c r="R174" s="1"/>
      <c r="S174" s="1"/>
      <c r="T174" s="1"/>
      <c r="U174" s="1"/>
      <c r="V174" s="2"/>
      <c r="W174" s="2"/>
      <c r="X174" s="2"/>
      <c r="Y174" s="1"/>
      <c r="Z174" s="1"/>
      <c r="AA174" s="1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1:9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1"/>
      <c r="R175" s="1"/>
      <c r="S175" s="1"/>
      <c r="T175" s="1"/>
      <c r="U175" s="1"/>
      <c r="V175" s="2"/>
      <c r="W175" s="2"/>
      <c r="X175" s="2"/>
      <c r="Y175" s="1"/>
      <c r="Z175" s="1"/>
      <c r="AA175" s="1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1:9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1"/>
      <c r="R176" s="1"/>
      <c r="S176" s="1"/>
      <c r="T176" s="1"/>
      <c r="U176" s="1"/>
      <c r="V176" s="2"/>
      <c r="W176" s="2"/>
      <c r="X176" s="2"/>
      <c r="Y176" s="1"/>
      <c r="Z176" s="1"/>
      <c r="AA176" s="1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1:9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1"/>
      <c r="R177" s="1"/>
      <c r="S177" s="1"/>
      <c r="T177" s="1"/>
      <c r="U177" s="1"/>
      <c r="V177" s="2"/>
      <c r="W177" s="2"/>
      <c r="X177" s="2"/>
      <c r="Y177" s="1"/>
      <c r="Z177" s="1"/>
      <c r="AA177" s="1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</row>
    <row r="178" spans="1:9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1"/>
      <c r="R178" s="1"/>
      <c r="S178" s="1"/>
      <c r="T178" s="1"/>
      <c r="U178" s="1"/>
      <c r="V178" s="2"/>
      <c r="W178" s="2"/>
      <c r="X178" s="2"/>
      <c r="Y178" s="1"/>
      <c r="Z178" s="1"/>
      <c r="AA178" s="1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</row>
    <row r="179" spans="1:9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1"/>
      <c r="R179" s="1"/>
      <c r="S179" s="1"/>
      <c r="T179" s="1"/>
      <c r="U179" s="1"/>
      <c r="V179" s="2"/>
      <c r="W179" s="2"/>
      <c r="X179" s="2"/>
      <c r="Y179" s="1"/>
      <c r="Z179" s="1"/>
      <c r="AA179" s="1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  <row r="180" spans="1:9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1"/>
      <c r="R180" s="1"/>
      <c r="S180" s="1"/>
      <c r="T180" s="1"/>
      <c r="U180" s="1"/>
      <c r="V180" s="2"/>
      <c r="W180" s="2"/>
      <c r="X180" s="2"/>
      <c r="Y180" s="1"/>
      <c r="Z180" s="1"/>
      <c r="AA180" s="1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</row>
    <row r="181" spans="1:9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1"/>
      <c r="R181" s="1"/>
      <c r="S181" s="1"/>
      <c r="T181" s="1"/>
      <c r="U181" s="1"/>
      <c r="V181" s="2"/>
      <c r="W181" s="2"/>
      <c r="X181" s="2"/>
      <c r="Y181" s="1"/>
      <c r="Z181" s="1"/>
      <c r="AA181" s="1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</row>
    <row r="182" spans="1:9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1"/>
      <c r="R182" s="1"/>
      <c r="S182" s="1"/>
      <c r="T182" s="1"/>
      <c r="U182" s="1"/>
      <c r="V182" s="2"/>
      <c r="W182" s="2"/>
      <c r="X182" s="2"/>
      <c r="Y182" s="1"/>
      <c r="Z182" s="1"/>
      <c r="AA182" s="1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</row>
    <row r="183" spans="1:9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1"/>
      <c r="R183" s="1"/>
      <c r="S183" s="1"/>
      <c r="T183" s="1"/>
      <c r="U183" s="1"/>
      <c r="V183" s="2"/>
      <c r="W183" s="2"/>
      <c r="X183" s="2"/>
      <c r="Y183" s="1"/>
      <c r="Z183" s="1"/>
      <c r="AA183" s="1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</row>
    <row r="184" spans="1:9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1"/>
      <c r="R184" s="1"/>
      <c r="S184" s="1"/>
      <c r="T184" s="1"/>
      <c r="U184" s="1"/>
      <c r="V184" s="2"/>
      <c r="W184" s="2"/>
      <c r="X184" s="2"/>
      <c r="Y184" s="1"/>
      <c r="Z184" s="1"/>
      <c r="AA184" s="1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</row>
    <row r="185" spans="1:9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1"/>
      <c r="R185" s="1"/>
      <c r="S185" s="1"/>
      <c r="T185" s="1"/>
      <c r="U185" s="1"/>
      <c r="V185" s="2"/>
      <c r="W185" s="2"/>
      <c r="X185" s="2"/>
      <c r="Y185" s="1"/>
      <c r="Z185" s="1"/>
      <c r="AA185" s="1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</row>
    <row r="186" spans="1:9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1"/>
      <c r="R186" s="1"/>
      <c r="S186" s="1"/>
      <c r="T186" s="1"/>
      <c r="U186" s="1"/>
      <c r="V186" s="2"/>
      <c r="W186" s="2"/>
      <c r="X186" s="2"/>
      <c r="Y186" s="1"/>
      <c r="Z186" s="1"/>
      <c r="AA186" s="1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</row>
    <row r="187" spans="1:9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1"/>
      <c r="R187" s="1"/>
      <c r="S187" s="1"/>
      <c r="T187" s="1"/>
      <c r="U187" s="1"/>
      <c r="V187" s="2"/>
      <c r="W187" s="2"/>
      <c r="X187" s="2"/>
      <c r="Y187" s="1"/>
      <c r="Z187" s="1"/>
      <c r="AA187" s="1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</row>
    <row r="188" spans="1:9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1"/>
      <c r="R188" s="1"/>
      <c r="S188" s="1"/>
      <c r="T188" s="1"/>
      <c r="U188" s="1"/>
      <c r="V188" s="2"/>
      <c r="W188" s="2"/>
      <c r="X188" s="2"/>
      <c r="Y188" s="1"/>
      <c r="Z188" s="1"/>
      <c r="AA188" s="1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</row>
    <row r="189" spans="1:9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1"/>
      <c r="R189" s="1"/>
      <c r="S189" s="1"/>
      <c r="T189" s="1"/>
      <c r="U189" s="1"/>
      <c r="V189" s="2"/>
      <c r="W189" s="2"/>
      <c r="X189" s="2"/>
      <c r="Y189" s="1"/>
      <c r="Z189" s="1"/>
      <c r="AA189" s="1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</row>
    <row r="190" spans="1:9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1"/>
      <c r="R190" s="1"/>
      <c r="S190" s="1"/>
      <c r="T190" s="1"/>
      <c r="U190" s="1"/>
      <c r="V190" s="2"/>
      <c r="W190" s="2"/>
      <c r="X190" s="2"/>
      <c r="Y190" s="1"/>
      <c r="Z190" s="1"/>
      <c r="AA190" s="1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</row>
    <row r="191" spans="1:9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1"/>
      <c r="R191" s="1"/>
      <c r="S191" s="1"/>
      <c r="T191" s="1"/>
      <c r="U191" s="1"/>
      <c r="V191" s="2"/>
      <c r="W191" s="2"/>
      <c r="X191" s="2"/>
      <c r="Y191" s="1"/>
      <c r="Z191" s="1"/>
      <c r="AA191" s="1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</row>
    <row r="192" spans="1:9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1"/>
      <c r="R192" s="1"/>
      <c r="S192" s="1"/>
      <c r="T192" s="1"/>
      <c r="U192" s="1"/>
      <c r="V192" s="2"/>
      <c r="W192" s="2"/>
      <c r="X192" s="2"/>
      <c r="Y192" s="1"/>
      <c r="Z192" s="1"/>
      <c r="AA192" s="1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</row>
    <row r="193" spans="1:9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1"/>
      <c r="R193" s="1"/>
      <c r="S193" s="1"/>
      <c r="T193" s="1"/>
      <c r="U193" s="1"/>
      <c r="V193" s="2"/>
      <c r="W193" s="2"/>
      <c r="X193" s="2"/>
      <c r="Y193" s="1"/>
      <c r="Z193" s="1"/>
      <c r="AA193" s="1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</row>
    <row r="194" spans="1:9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1"/>
      <c r="R194" s="1"/>
      <c r="S194" s="1"/>
      <c r="T194" s="1"/>
      <c r="U194" s="1"/>
      <c r="V194" s="2"/>
      <c r="W194" s="2"/>
      <c r="X194" s="2"/>
      <c r="Y194" s="1"/>
      <c r="Z194" s="1"/>
      <c r="AA194" s="1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</row>
    <row r="195" spans="1:9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1"/>
      <c r="R195" s="1"/>
      <c r="S195" s="1"/>
      <c r="T195" s="1"/>
      <c r="U195" s="1"/>
      <c r="V195" s="2"/>
      <c r="W195" s="2"/>
      <c r="X195" s="2"/>
      <c r="Y195" s="1"/>
      <c r="Z195" s="1"/>
      <c r="AA195" s="1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</row>
    <row r="196" spans="1:9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1"/>
      <c r="R196" s="1"/>
      <c r="S196" s="1"/>
      <c r="T196" s="1"/>
      <c r="U196" s="1"/>
      <c r="V196" s="2"/>
      <c r="W196" s="2"/>
      <c r="X196" s="2"/>
      <c r="Y196" s="1"/>
      <c r="Z196" s="1"/>
      <c r="AA196" s="1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</row>
    <row r="197" spans="1:9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1"/>
      <c r="R197" s="1"/>
      <c r="S197" s="1"/>
      <c r="T197" s="1"/>
      <c r="U197" s="1"/>
      <c r="V197" s="2"/>
      <c r="W197" s="2"/>
      <c r="X197" s="2"/>
      <c r="Y197" s="1"/>
      <c r="Z197" s="1"/>
      <c r="AA197" s="1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</row>
    <row r="198" spans="1:9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1"/>
      <c r="R198" s="1"/>
      <c r="S198" s="1"/>
      <c r="T198" s="1"/>
      <c r="U198" s="1"/>
      <c r="V198" s="2"/>
      <c r="W198" s="2"/>
      <c r="X198" s="2"/>
      <c r="Y198" s="1"/>
      <c r="Z198" s="1"/>
      <c r="AA198" s="1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</row>
    <row r="199" spans="1:9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1"/>
      <c r="R199" s="1"/>
      <c r="S199" s="1"/>
      <c r="T199" s="1"/>
      <c r="U199" s="1"/>
      <c r="V199" s="2"/>
      <c r="W199" s="2"/>
      <c r="X199" s="2"/>
      <c r="Y199" s="1"/>
      <c r="Z199" s="1"/>
      <c r="AA199" s="1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</row>
    <row r="200" spans="1:9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1"/>
      <c r="R200" s="1"/>
      <c r="S200" s="1"/>
      <c r="T200" s="1"/>
      <c r="U200" s="1"/>
      <c r="V200" s="2"/>
      <c r="W200" s="2"/>
      <c r="X200" s="2"/>
      <c r="Y200" s="1"/>
      <c r="Z200" s="1"/>
      <c r="AA200" s="1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</row>
    <row r="201" spans="1:9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1"/>
      <c r="R201" s="1"/>
      <c r="S201" s="1"/>
      <c r="T201" s="1"/>
      <c r="U201" s="1"/>
      <c r="V201" s="2"/>
      <c r="W201" s="2"/>
      <c r="X201" s="2"/>
      <c r="Y201" s="1"/>
      <c r="Z201" s="1"/>
      <c r="AA201" s="1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</row>
    <row r="202" spans="1:9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1"/>
      <c r="R202" s="1"/>
      <c r="S202" s="1"/>
      <c r="T202" s="1"/>
      <c r="U202" s="1"/>
      <c r="V202" s="2"/>
      <c r="W202" s="2"/>
      <c r="X202" s="2"/>
      <c r="Y202" s="1"/>
      <c r="Z202" s="1"/>
      <c r="AA202" s="1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</row>
    <row r="203" spans="1:9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1"/>
      <c r="R203" s="1"/>
      <c r="S203" s="1"/>
      <c r="T203" s="1"/>
      <c r="U203" s="1"/>
      <c r="V203" s="2"/>
      <c r="W203" s="2"/>
      <c r="X203" s="2"/>
      <c r="Y203" s="1"/>
      <c r="Z203" s="1"/>
      <c r="AA203" s="1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</row>
    <row r="204" spans="1:9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1"/>
      <c r="R204" s="1"/>
      <c r="S204" s="1"/>
      <c r="T204" s="1"/>
      <c r="U204" s="1"/>
      <c r="V204" s="2"/>
      <c r="W204" s="2"/>
      <c r="X204" s="2"/>
      <c r="Y204" s="1"/>
      <c r="Z204" s="1"/>
      <c r="AA204" s="1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</row>
    <row r="205" spans="1:9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1"/>
      <c r="R205" s="1"/>
      <c r="S205" s="1"/>
      <c r="T205" s="1"/>
      <c r="U205" s="1"/>
      <c r="V205" s="2"/>
      <c r="W205" s="2"/>
      <c r="X205" s="2"/>
      <c r="Y205" s="1"/>
      <c r="Z205" s="1"/>
      <c r="AA205" s="1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</row>
    <row r="206" spans="1:9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1"/>
      <c r="R206" s="1"/>
      <c r="S206" s="1"/>
      <c r="T206" s="1"/>
      <c r="U206" s="1"/>
      <c r="V206" s="2"/>
      <c r="W206" s="2"/>
      <c r="X206" s="2"/>
      <c r="Y206" s="1"/>
      <c r="Z206" s="1"/>
      <c r="AA206" s="1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</row>
    <row r="207" spans="1:9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1"/>
      <c r="R207" s="1"/>
      <c r="S207" s="1"/>
      <c r="T207" s="1"/>
      <c r="U207" s="1"/>
      <c r="V207" s="2"/>
      <c r="W207" s="2"/>
      <c r="X207" s="2"/>
      <c r="Y207" s="1"/>
      <c r="Z207" s="1"/>
      <c r="AA207" s="1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</row>
    <row r="208" spans="1:9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1"/>
      <c r="R208" s="1"/>
      <c r="S208" s="1"/>
      <c r="T208" s="1"/>
      <c r="U208" s="1"/>
      <c r="V208" s="2"/>
      <c r="W208" s="2"/>
      <c r="X208" s="2"/>
      <c r="Y208" s="1"/>
      <c r="Z208" s="1"/>
      <c r="AA208" s="1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</row>
    <row r="209" spans="1:9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1"/>
      <c r="R209" s="1"/>
      <c r="S209" s="1"/>
      <c r="T209" s="1"/>
      <c r="U209" s="1"/>
      <c r="V209" s="2"/>
      <c r="W209" s="2"/>
      <c r="X209" s="2"/>
      <c r="Y209" s="1"/>
      <c r="Z209" s="1"/>
      <c r="AA209" s="1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</row>
    <row r="210" spans="1:9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1"/>
      <c r="R210" s="1"/>
      <c r="S210" s="1"/>
      <c r="T210" s="1"/>
      <c r="U210" s="1"/>
      <c r="V210" s="2"/>
      <c r="W210" s="2"/>
      <c r="X210" s="2"/>
      <c r="Y210" s="1"/>
      <c r="Z210" s="1"/>
      <c r="AA210" s="1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</row>
    <row r="211" spans="1:9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1"/>
      <c r="R211" s="1"/>
      <c r="S211" s="1"/>
      <c r="T211" s="1"/>
      <c r="U211" s="1"/>
      <c r="V211" s="2"/>
      <c r="W211" s="2"/>
      <c r="X211" s="2"/>
      <c r="Y211" s="1"/>
      <c r="Z211" s="1"/>
      <c r="AA211" s="1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</row>
    <row r="212" spans="1:9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1"/>
      <c r="R212" s="1"/>
      <c r="S212" s="1"/>
      <c r="T212" s="1"/>
      <c r="U212" s="1"/>
      <c r="V212" s="2"/>
      <c r="W212" s="2"/>
      <c r="X212" s="2"/>
      <c r="Y212" s="1"/>
      <c r="Z212" s="1"/>
      <c r="AA212" s="1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</row>
    <row r="213" spans="1:9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1"/>
      <c r="R213" s="1"/>
      <c r="S213" s="1"/>
      <c r="T213" s="1"/>
      <c r="U213" s="1"/>
      <c r="V213" s="2"/>
      <c r="W213" s="2"/>
      <c r="X213" s="2"/>
      <c r="Y213" s="1"/>
      <c r="Z213" s="1"/>
      <c r="AA213" s="1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</row>
    <row r="214" spans="1:9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1"/>
      <c r="R214" s="1"/>
      <c r="S214" s="1"/>
      <c r="T214" s="1"/>
      <c r="U214" s="1"/>
      <c r="V214" s="2"/>
      <c r="W214" s="2"/>
      <c r="X214" s="2"/>
      <c r="Y214" s="1"/>
      <c r="Z214" s="1"/>
      <c r="AA214" s="1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</row>
    <row r="215" spans="1:9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1"/>
      <c r="R215" s="1"/>
      <c r="S215" s="1"/>
      <c r="T215" s="1"/>
      <c r="U215" s="1"/>
      <c r="V215" s="2"/>
      <c r="W215" s="2"/>
      <c r="X215" s="2"/>
      <c r="Y215" s="1"/>
      <c r="Z215" s="1"/>
      <c r="AA215" s="1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</row>
    <row r="216" spans="1:9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1"/>
      <c r="R216" s="1"/>
      <c r="S216" s="1"/>
      <c r="T216" s="1"/>
      <c r="U216" s="1"/>
      <c r="V216" s="2"/>
      <c r="W216" s="2"/>
      <c r="X216" s="2"/>
      <c r="Y216" s="1"/>
      <c r="Z216" s="1"/>
      <c r="AA216" s="1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</row>
    <row r="217" spans="1:9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1"/>
      <c r="R217" s="1"/>
      <c r="S217" s="1"/>
      <c r="T217" s="1"/>
      <c r="U217" s="1"/>
      <c r="V217" s="2"/>
      <c r="W217" s="2"/>
      <c r="X217" s="2"/>
      <c r="Y217" s="1"/>
      <c r="Z217" s="1"/>
      <c r="AA217" s="1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</row>
    <row r="218" spans="1:9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1"/>
      <c r="R218" s="1"/>
      <c r="S218" s="1"/>
      <c r="T218" s="1"/>
      <c r="U218" s="1"/>
      <c r="V218" s="2"/>
      <c r="W218" s="2"/>
      <c r="X218" s="2"/>
      <c r="Y218" s="1"/>
      <c r="Z218" s="1"/>
      <c r="AA218" s="1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</row>
    <row r="219" spans="1:9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1"/>
      <c r="R219" s="1"/>
      <c r="S219" s="1"/>
      <c r="T219" s="1"/>
      <c r="U219" s="1"/>
      <c r="V219" s="2"/>
      <c r="W219" s="2"/>
      <c r="X219" s="2"/>
      <c r="Y219" s="1"/>
      <c r="Z219" s="1"/>
      <c r="AA219" s="1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</row>
    <row r="220" spans="1:9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1"/>
      <c r="R220" s="1"/>
      <c r="S220" s="1"/>
      <c r="T220" s="1"/>
      <c r="U220" s="1"/>
      <c r="V220" s="2"/>
      <c r="W220" s="2"/>
      <c r="X220" s="2"/>
      <c r="Y220" s="1"/>
      <c r="Z220" s="1"/>
      <c r="AA220" s="1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</row>
    <row r="221" spans="1:9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1"/>
      <c r="R221" s="1"/>
      <c r="S221" s="1"/>
      <c r="T221" s="1"/>
      <c r="U221" s="1"/>
      <c r="V221" s="2"/>
      <c r="W221" s="2"/>
      <c r="X221" s="2"/>
      <c r="Y221" s="1"/>
      <c r="Z221" s="1"/>
      <c r="AA221" s="1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</row>
    <row r="222" spans="1:9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1"/>
      <c r="R222" s="1"/>
      <c r="S222" s="1"/>
      <c r="T222" s="1"/>
      <c r="U222" s="1"/>
      <c r="V222" s="2"/>
      <c r="W222" s="2"/>
      <c r="X222" s="2"/>
      <c r="Y222" s="1"/>
      <c r="Z222" s="1"/>
      <c r="AA222" s="1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</row>
    <row r="223" spans="1:9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1"/>
      <c r="R223" s="1"/>
      <c r="S223" s="1"/>
      <c r="T223" s="1"/>
      <c r="U223" s="1"/>
      <c r="V223" s="2"/>
      <c r="W223" s="2"/>
      <c r="X223" s="2"/>
      <c r="Y223" s="1"/>
      <c r="Z223" s="1"/>
      <c r="AA223" s="1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</row>
    <row r="224" spans="1:9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1"/>
      <c r="R224" s="1"/>
      <c r="S224" s="1"/>
      <c r="T224" s="1"/>
      <c r="U224" s="1"/>
      <c r="V224" s="2"/>
      <c r="W224" s="2"/>
      <c r="X224" s="2"/>
      <c r="Y224" s="1"/>
      <c r="Z224" s="1"/>
      <c r="AA224" s="1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</row>
    <row r="225" spans="1:9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1"/>
      <c r="R225" s="1"/>
      <c r="S225" s="1"/>
      <c r="T225" s="1"/>
      <c r="U225" s="1"/>
      <c r="V225" s="2"/>
      <c r="W225" s="2"/>
      <c r="X225" s="2"/>
      <c r="Y225" s="1"/>
      <c r="Z225" s="1"/>
      <c r="AA225" s="1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</row>
    <row r="226" spans="1:9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1"/>
      <c r="R226" s="1"/>
      <c r="S226" s="1"/>
      <c r="T226" s="1"/>
      <c r="U226" s="1"/>
      <c r="V226" s="2"/>
      <c r="W226" s="2"/>
      <c r="X226" s="2"/>
      <c r="Y226" s="1"/>
      <c r="Z226" s="1"/>
      <c r="AA226" s="1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</row>
    <row r="227" spans="1:9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1"/>
      <c r="R227" s="1"/>
      <c r="S227" s="1"/>
      <c r="T227" s="1"/>
      <c r="U227" s="1"/>
      <c r="V227" s="2"/>
      <c r="W227" s="2"/>
      <c r="X227" s="2"/>
      <c r="Y227" s="1"/>
      <c r="Z227" s="1"/>
      <c r="AA227" s="1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</row>
    <row r="228" spans="1:9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1"/>
      <c r="R228" s="1"/>
      <c r="S228" s="1"/>
      <c r="T228" s="1"/>
      <c r="U228" s="1"/>
      <c r="V228" s="2"/>
      <c r="W228" s="2"/>
      <c r="X228" s="2"/>
      <c r="Y228" s="1"/>
      <c r="Z228" s="1"/>
      <c r="AA228" s="1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</row>
    <row r="229" spans="1:9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1"/>
      <c r="R229" s="1"/>
      <c r="S229" s="1"/>
      <c r="T229" s="1"/>
      <c r="U229" s="1"/>
      <c r="V229" s="2"/>
      <c r="W229" s="2"/>
      <c r="X229" s="2"/>
      <c r="Y229" s="1"/>
      <c r="Z229" s="1"/>
      <c r="AA229" s="1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</row>
    <row r="230" spans="1:9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1"/>
      <c r="R230" s="1"/>
      <c r="S230" s="1"/>
      <c r="T230" s="1"/>
      <c r="U230" s="1"/>
      <c r="V230" s="2"/>
      <c r="W230" s="2"/>
      <c r="X230" s="2"/>
      <c r="Y230" s="1"/>
      <c r="Z230" s="1"/>
      <c r="AA230" s="1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</row>
    <row r="231" spans="1:9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1"/>
      <c r="R231" s="1"/>
      <c r="S231" s="1"/>
      <c r="T231" s="1"/>
      <c r="U231" s="1"/>
      <c r="V231" s="2"/>
      <c r="W231" s="2"/>
      <c r="X231" s="2"/>
      <c r="Y231" s="1"/>
      <c r="Z231" s="1"/>
      <c r="AA231" s="1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</row>
    <row r="232" spans="1:9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1"/>
      <c r="R232" s="1"/>
      <c r="S232" s="1"/>
      <c r="T232" s="1"/>
      <c r="U232" s="1"/>
      <c r="V232" s="2"/>
      <c r="W232" s="2"/>
      <c r="X232" s="2"/>
      <c r="Y232" s="1"/>
      <c r="Z232" s="1"/>
      <c r="AA232" s="1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</row>
    <row r="233" spans="1:9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1"/>
      <c r="R233" s="1"/>
      <c r="S233" s="1"/>
      <c r="T233" s="1"/>
      <c r="U233" s="1"/>
      <c r="V233" s="2"/>
      <c r="W233" s="2"/>
      <c r="X233" s="2"/>
      <c r="Y233" s="1"/>
      <c r="Z233" s="1"/>
      <c r="AA233" s="1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</row>
    <row r="234" spans="1:9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1"/>
      <c r="R234" s="1"/>
      <c r="S234" s="1"/>
      <c r="T234" s="1"/>
      <c r="U234" s="1"/>
      <c r="V234" s="2"/>
      <c r="W234" s="2"/>
      <c r="X234" s="2"/>
      <c r="Y234" s="1"/>
      <c r="Z234" s="1"/>
      <c r="AA234" s="1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</row>
    <row r="235" spans="1:9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1"/>
      <c r="R235" s="1"/>
      <c r="S235" s="1"/>
      <c r="T235" s="1"/>
      <c r="U235" s="1"/>
      <c r="V235" s="2"/>
      <c r="W235" s="2"/>
      <c r="X235" s="2"/>
      <c r="Y235" s="1"/>
      <c r="Z235" s="1"/>
      <c r="AA235" s="1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</row>
    <row r="236" spans="1:9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1"/>
      <c r="R236" s="1"/>
      <c r="S236" s="1"/>
      <c r="T236" s="1"/>
      <c r="U236" s="1"/>
      <c r="V236" s="2"/>
      <c r="W236" s="2"/>
      <c r="X236" s="2"/>
      <c r="Y236" s="1"/>
      <c r="Z236" s="1"/>
      <c r="AA236" s="1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</row>
    <row r="237" spans="1:9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1"/>
      <c r="R237" s="1"/>
      <c r="S237" s="1"/>
      <c r="T237" s="1"/>
      <c r="U237" s="1"/>
      <c r="V237" s="2"/>
      <c r="W237" s="2"/>
      <c r="X237" s="2"/>
      <c r="Y237" s="1"/>
      <c r="Z237" s="1"/>
      <c r="AA237" s="1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</row>
    <row r="238" spans="1:93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1"/>
      <c r="R238" s="1"/>
      <c r="S238" s="1"/>
      <c r="T238" s="1"/>
      <c r="U238" s="1"/>
      <c r="V238" s="2"/>
      <c r="W238" s="2"/>
      <c r="X238" s="2"/>
      <c r="Y238" s="1"/>
      <c r="Z238" s="1"/>
      <c r="AA238" s="1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</row>
    <row r="239" spans="1:93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1"/>
      <c r="R239" s="1"/>
      <c r="S239" s="1"/>
      <c r="T239" s="1"/>
      <c r="U239" s="1"/>
      <c r="V239" s="2"/>
      <c r="W239" s="2"/>
      <c r="X239" s="2"/>
      <c r="Y239" s="1"/>
      <c r="Z239" s="1"/>
      <c r="AA239" s="1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</row>
    <row r="240" spans="1:93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1"/>
      <c r="R240" s="1"/>
      <c r="S240" s="1"/>
      <c r="T240" s="1"/>
      <c r="U240" s="1"/>
      <c r="V240" s="2"/>
      <c r="W240" s="2"/>
      <c r="X240" s="2"/>
      <c r="Y240" s="1"/>
      <c r="Z240" s="1"/>
      <c r="AA240" s="1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</row>
    <row r="241" spans="1:93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1"/>
      <c r="R241" s="1"/>
      <c r="S241" s="1"/>
      <c r="T241" s="1"/>
      <c r="U241" s="1"/>
      <c r="V241" s="2"/>
      <c r="W241" s="2"/>
      <c r="X241" s="2"/>
      <c r="Y241" s="1"/>
      <c r="Z241" s="1"/>
      <c r="AA241" s="1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</row>
    <row r="242" spans="1:93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1"/>
      <c r="R242" s="1"/>
      <c r="S242" s="1"/>
      <c r="T242" s="1"/>
      <c r="U242" s="1"/>
      <c r="V242" s="2"/>
      <c r="W242" s="2"/>
      <c r="X242" s="2"/>
      <c r="Y242" s="1"/>
      <c r="Z242" s="1"/>
      <c r="AA242" s="1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</row>
    <row r="243" spans="1:93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1"/>
      <c r="R243" s="1"/>
      <c r="S243" s="1"/>
      <c r="T243" s="1"/>
      <c r="U243" s="1"/>
      <c r="V243" s="2"/>
      <c r="W243" s="2"/>
      <c r="X243" s="2"/>
      <c r="Y243" s="1"/>
      <c r="Z243" s="1"/>
      <c r="AA243" s="1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</row>
    <row r="244" spans="1:93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1"/>
      <c r="R244" s="1"/>
      <c r="S244" s="1"/>
      <c r="T244" s="1"/>
      <c r="U244" s="1"/>
      <c r="V244" s="2"/>
      <c r="W244" s="2"/>
      <c r="X244" s="2"/>
      <c r="Y244" s="1"/>
      <c r="Z244" s="1"/>
      <c r="AA244" s="1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</row>
    <row r="245" spans="1:93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1"/>
      <c r="R245" s="1"/>
      <c r="S245" s="1"/>
      <c r="T245" s="1"/>
      <c r="U245" s="1"/>
      <c r="V245" s="2"/>
      <c r="W245" s="2"/>
      <c r="X245" s="2"/>
      <c r="Y245" s="1"/>
      <c r="Z245" s="1"/>
      <c r="AA245" s="1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</row>
    <row r="246" spans="1:93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1"/>
      <c r="R246" s="1"/>
      <c r="S246" s="1"/>
      <c r="T246" s="1"/>
      <c r="U246" s="1"/>
      <c r="V246" s="2"/>
      <c r="W246" s="2"/>
      <c r="X246" s="2"/>
      <c r="Y246" s="1"/>
      <c r="Z246" s="1"/>
      <c r="AA246" s="1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</row>
    <row r="247" spans="1:93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1"/>
      <c r="R247" s="1"/>
      <c r="S247" s="1"/>
      <c r="T247" s="1"/>
      <c r="U247" s="1"/>
      <c r="V247" s="2"/>
      <c r="W247" s="2"/>
      <c r="X247" s="2"/>
      <c r="Y247" s="1"/>
      <c r="Z247" s="1"/>
      <c r="AA247" s="1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</row>
    <row r="248" spans="1:93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1"/>
      <c r="R248" s="1"/>
      <c r="S248" s="1"/>
      <c r="T248" s="1"/>
      <c r="U248" s="1"/>
      <c r="V248" s="2"/>
      <c r="W248" s="2"/>
      <c r="X248" s="2"/>
      <c r="Y248" s="1"/>
      <c r="Z248" s="1"/>
      <c r="AA248" s="1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</row>
    <row r="249" spans="1:93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1"/>
      <c r="R249" s="1"/>
      <c r="S249" s="1"/>
      <c r="T249" s="1"/>
      <c r="U249" s="1"/>
      <c r="V249" s="2"/>
      <c r="W249" s="2"/>
      <c r="X249" s="2"/>
      <c r="Y249" s="1"/>
      <c r="Z249" s="1"/>
      <c r="AA249" s="1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</row>
    <row r="250" spans="1:93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1"/>
      <c r="R250" s="1"/>
      <c r="S250" s="1"/>
      <c r="T250" s="1"/>
      <c r="U250" s="1"/>
      <c r="V250" s="2"/>
      <c r="W250" s="2"/>
      <c r="X250" s="2"/>
      <c r="Y250" s="1"/>
      <c r="Z250" s="1"/>
      <c r="AA250" s="1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</row>
    <row r="251" spans="1:93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1"/>
      <c r="R251" s="1"/>
      <c r="S251" s="1"/>
      <c r="T251" s="1"/>
      <c r="U251" s="1"/>
      <c r="V251" s="2"/>
      <c r="W251" s="2"/>
      <c r="X251" s="2"/>
      <c r="Y251" s="1"/>
      <c r="Z251" s="1"/>
      <c r="AA251" s="1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</row>
    <row r="252" spans="1:93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1"/>
      <c r="R252" s="1"/>
      <c r="S252" s="1"/>
      <c r="T252" s="1"/>
      <c r="U252" s="1"/>
      <c r="V252" s="2"/>
      <c r="W252" s="2"/>
      <c r="X252" s="2"/>
      <c r="Y252" s="1"/>
      <c r="Z252" s="1"/>
      <c r="AA252" s="1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</row>
    <row r="253" spans="1:93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1"/>
      <c r="R253" s="1"/>
      <c r="S253" s="1"/>
      <c r="T253" s="1"/>
      <c r="U253" s="1"/>
      <c r="V253" s="2"/>
      <c r="W253" s="2"/>
      <c r="X253" s="2"/>
      <c r="Y253" s="1"/>
      <c r="Z253" s="1"/>
      <c r="AA253" s="1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</row>
    <row r="254" spans="1:93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1"/>
      <c r="R254" s="1"/>
      <c r="S254" s="1"/>
      <c r="T254" s="1"/>
      <c r="U254" s="1"/>
      <c r="V254" s="2"/>
      <c r="W254" s="2"/>
      <c r="X254" s="2"/>
      <c r="Y254" s="1"/>
      <c r="Z254" s="1"/>
      <c r="AA254" s="1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</row>
    <row r="255" spans="1:93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1"/>
      <c r="R255" s="1"/>
      <c r="S255" s="1"/>
      <c r="T255" s="1"/>
      <c r="U255" s="1"/>
      <c r="V255" s="2"/>
      <c r="W255" s="2"/>
      <c r="X255" s="2"/>
      <c r="Y255" s="1"/>
      <c r="Z255" s="1"/>
      <c r="AA255" s="1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</row>
    <row r="256" spans="1:93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1"/>
      <c r="R256" s="1"/>
      <c r="S256" s="1"/>
      <c r="T256" s="1"/>
      <c r="U256" s="1"/>
      <c r="V256" s="2"/>
      <c r="W256" s="2"/>
      <c r="X256" s="2"/>
      <c r="Y256" s="1"/>
      <c r="Z256" s="1"/>
      <c r="AA256" s="1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</row>
    <row r="257" spans="1:93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1"/>
      <c r="R257" s="1"/>
      <c r="S257" s="1"/>
      <c r="T257" s="1"/>
      <c r="U257" s="1"/>
      <c r="V257" s="2"/>
      <c r="W257" s="2"/>
      <c r="X257" s="2"/>
      <c r="Y257" s="1"/>
      <c r="Z257" s="1"/>
      <c r="AA257" s="1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</row>
    <row r="258" spans="1:93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1"/>
      <c r="R258" s="1"/>
      <c r="S258" s="1"/>
      <c r="T258" s="1"/>
      <c r="U258" s="1"/>
      <c r="V258" s="2"/>
      <c r="W258" s="2"/>
      <c r="X258" s="2"/>
      <c r="Y258" s="1"/>
      <c r="Z258" s="1"/>
      <c r="AA258" s="1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</row>
    <row r="259" spans="1:93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1"/>
      <c r="R259" s="1"/>
      <c r="S259" s="1"/>
      <c r="T259" s="1"/>
      <c r="U259" s="1"/>
      <c r="V259" s="2"/>
      <c r="W259" s="2"/>
      <c r="X259" s="2"/>
      <c r="Y259" s="1"/>
      <c r="Z259" s="1"/>
      <c r="AA259" s="1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</row>
    <row r="260" spans="1:93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1"/>
      <c r="R260" s="1"/>
      <c r="S260" s="1"/>
      <c r="T260" s="1"/>
      <c r="U260" s="1"/>
      <c r="V260" s="2"/>
      <c r="W260" s="2"/>
      <c r="X260" s="2"/>
      <c r="Y260" s="1"/>
      <c r="Z260" s="1"/>
      <c r="AA260" s="1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</row>
    <row r="261" spans="1:93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1"/>
      <c r="R261" s="1"/>
      <c r="S261" s="1"/>
      <c r="T261" s="1"/>
      <c r="U261" s="1"/>
      <c r="V261" s="2"/>
      <c r="W261" s="2"/>
      <c r="X261" s="2"/>
      <c r="Y261" s="1"/>
      <c r="Z261" s="1"/>
      <c r="AA261" s="1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</row>
    <row r="262" spans="1:93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1"/>
      <c r="R262" s="1"/>
      <c r="S262" s="1"/>
      <c r="T262" s="1"/>
      <c r="U262" s="1"/>
      <c r="V262" s="2"/>
      <c r="W262" s="2"/>
      <c r="X262" s="2"/>
      <c r="Y262" s="1"/>
      <c r="Z262" s="1"/>
      <c r="AA262" s="1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</row>
    <row r="263" spans="1:93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1"/>
      <c r="R263" s="1"/>
      <c r="S263" s="1"/>
      <c r="T263" s="1"/>
      <c r="U263" s="1"/>
      <c r="V263" s="2"/>
      <c r="W263" s="2"/>
      <c r="X263" s="2"/>
      <c r="Y263" s="1"/>
      <c r="Z263" s="1"/>
      <c r="AA263" s="1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</row>
    <row r="264" spans="1:93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1"/>
      <c r="R264" s="1"/>
      <c r="S264" s="1"/>
      <c r="T264" s="1"/>
      <c r="U264" s="1"/>
      <c r="V264" s="2"/>
      <c r="W264" s="2"/>
      <c r="X264" s="2"/>
      <c r="Y264" s="1"/>
      <c r="Z264" s="1"/>
      <c r="AA264" s="1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</row>
    <row r="265" spans="1:93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1"/>
      <c r="R265" s="1"/>
      <c r="S265" s="1"/>
      <c r="T265" s="1"/>
      <c r="U265" s="1"/>
      <c r="V265" s="2"/>
      <c r="W265" s="2"/>
      <c r="X265" s="2"/>
      <c r="Y265" s="1"/>
      <c r="Z265" s="1"/>
      <c r="AA265" s="1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</row>
    <row r="266" spans="1:93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1"/>
      <c r="R266" s="1"/>
      <c r="S266" s="1"/>
      <c r="T266" s="1"/>
      <c r="U266" s="1"/>
      <c r="V266" s="2"/>
      <c r="W266" s="2"/>
      <c r="X266" s="2"/>
      <c r="Y266" s="1"/>
      <c r="Z266" s="1"/>
      <c r="AA266" s="1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</row>
    <row r="267" spans="1:93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1"/>
      <c r="R267" s="1"/>
      <c r="S267" s="1"/>
      <c r="T267" s="1"/>
      <c r="U267" s="1"/>
      <c r="V267" s="2"/>
      <c r="W267" s="2"/>
      <c r="X267" s="2"/>
      <c r="Y267" s="1"/>
      <c r="Z267" s="1"/>
      <c r="AA267" s="1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</row>
    <row r="268" spans="1:93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1"/>
      <c r="R268" s="1"/>
      <c r="S268" s="1"/>
      <c r="T268" s="1"/>
      <c r="U268" s="1"/>
      <c r="V268" s="2"/>
      <c r="W268" s="2"/>
      <c r="X268" s="2"/>
      <c r="Y268" s="1"/>
      <c r="Z268" s="1"/>
      <c r="AA268" s="1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</row>
    <row r="269" spans="1:93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1"/>
      <c r="R269" s="1"/>
      <c r="S269" s="1"/>
      <c r="T269" s="1"/>
      <c r="U269" s="1"/>
      <c r="V269" s="2"/>
      <c r="W269" s="2"/>
      <c r="X269" s="2"/>
      <c r="Y269" s="1"/>
      <c r="Z269" s="1"/>
      <c r="AA269" s="1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</row>
    <row r="270" spans="1:93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1"/>
      <c r="R270" s="1"/>
      <c r="S270" s="1"/>
      <c r="T270" s="1"/>
      <c r="U270" s="1"/>
      <c r="V270" s="2"/>
      <c r="W270" s="2"/>
      <c r="X270" s="2"/>
      <c r="Y270" s="1"/>
      <c r="Z270" s="1"/>
      <c r="AA270" s="1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</row>
    <row r="271" spans="1:93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1"/>
      <c r="R271" s="1"/>
      <c r="S271" s="1"/>
      <c r="T271" s="1"/>
      <c r="U271" s="1"/>
      <c r="V271" s="2"/>
      <c r="W271" s="2"/>
      <c r="X271" s="2"/>
      <c r="Y271" s="1"/>
      <c r="Z271" s="1"/>
      <c r="AA271" s="1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</row>
    <row r="272" spans="1:93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1"/>
      <c r="R272" s="1"/>
      <c r="S272" s="1"/>
      <c r="T272" s="1"/>
      <c r="U272" s="1"/>
      <c r="V272" s="2"/>
      <c r="W272" s="2"/>
      <c r="X272" s="2"/>
      <c r="Y272" s="1"/>
      <c r="Z272" s="1"/>
      <c r="AA272" s="1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</row>
    <row r="273" spans="1:93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1"/>
      <c r="R273" s="1"/>
      <c r="S273" s="1"/>
      <c r="T273" s="1"/>
      <c r="U273" s="1"/>
      <c r="V273" s="2"/>
      <c r="W273" s="2"/>
      <c r="X273" s="2"/>
      <c r="Y273" s="1"/>
      <c r="Z273" s="1"/>
      <c r="AA273" s="1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</row>
    <row r="274" spans="1:93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1"/>
      <c r="R274" s="1"/>
      <c r="S274" s="1"/>
      <c r="T274" s="1"/>
      <c r="U274" s="1"/>
      <c r="V274" s="2"/>
      <c r="W274" s="2"/>
      <c r="X274" s="2"/>
      <c r="Y274" s="1"/>
      <c r="Z274" s="1"/>
      <c r="AA274" s="1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</row>
    <row r="275" spans="1:93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1"/>
      <c r="R275" s="1"/>
      <c r="S275" s="1"/>
      <c r="T275" s="1"/>
      <c r="U275" s="1"/>
      <c r="V275" s="2"/>
      <c r="W275" s="2"/>
      <c r="X275" s="2"/>
      <c r="Y275" s="1"/>
      <c r="Z275" s="1"/>
      <c r="AA275" s="1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</row>
    <row r="276" spans="1:93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1"/>
      <c r="R276" s="1"/>
      <c r="S276" s="1"/>
      <c r="T276" s="1"/>
      <c r="U276" s="1"/>
      <c r="V276" s="2"/>
      <c r="W276" s="2"/>
      <c r="X276" s="2"/>
      <c r="Y276" s="1"/>
      <c r="Z276" s="1"/>
      <c r="AA276" s="1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</row>
    <row r="277" spans="1:93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1"/>
      <c r="R277" s="1"/>
      <c r="S277" s="1"/>
      <c r="T277" s="1"/>
      <c r="U277" s="1"/>
      <c r="V277" s="2"/>
      <c r="W277" s="2"/>
      <c r="X277" s="2"/>
      <c r="Y277" s="1"/>
      <c r="Z277" s="1"/>
      <c r="AA277" s="1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</row>
    <row r="278" spans="1:93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1"/>
      <c r="R278" s="1"/>
      <c r="S278" s="1"/>
      <c r="T278" s="1"/>
      <c r="U278" s="1"/>
      <c r="V278" s="2"/>
      <c r="W278" s="2"/>
      <c r="X278" s="2"/>
      <c r="Y278" s="1"/>
      <c r="Z278" s="1"/>
      <c r="AA278" s="1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</row>
    <row r="279" spans="1:93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1"/>
      <c r="R279" s="1"/>
      <c r="S279" s="1"/>
      <c r="T279" s="1"/>
      <c r="U279" s="1"/>
      <c r="V279" s="2"/>
      <c r="W279" s="2"/>
      <c r="X279" s="2"/>
      <c r="Y279" s="1"/>
      <c r="Z279" s="1"/>
      <c r="AA279" s="1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</row>
    <row r="280" spans="1:93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1"/>
      <c r="R280" s="1"/>
      <c r="S280" s="1"/>
      <c r="T280" s="1"/>
      <c r="U280" s="1"/>
      <c r="V280" s="2"/>
      <c r="W280" s="2"/>
      <c r="X280" s="2"/>
      <c r="Y280" s="1"/>
      <c r="Z280" s="1"/>
      <c r="AA280" s="1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</row>
    <row r="281" spans="1:93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1"/>
      <c r="R281" s="1"/>
      <c r="S281" s="1"/>
      <c r="T281" s="1"/>
      <c r="U281" s="1"/>
      <c r="V281" s="2"/>
      <c r="W281" s="2"/>
      <c r="X281" s="2"/>
      <c r="Y281" s="1"/>
      <c r="Z281" s="1"/>
      <c r="AA281" s="1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</row>
    <row r="282" spans="1:93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1"/>
      <c r="R282" s="1"/>
      <c r="S282" s="1"/>
      <c r="T282" s="1"/>
      <c r="U282" s="1"/>
      <c r="V282" s="2"/>
      <c r="W282" s="2"/>
      <c r="X282" s="2"/>
      <c r="Y282" s="1"/>
      <c r="Z282" s="1"/>
      <c r="AA282" s="1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</row>
    <row r="283" spans="1:93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1"/>
      <c r="R283" s="1"/>
      <c r="S283" s="1"/>
      <c r="T283" s="1"/>
      <c r="U283" s="1"/>
      <c r="V283" s="2"/>
      <c r="W283" s="2"/>
      <c r="X283" s="2"/>
      <c r="Y283" s="1"/>
      <c r="Z283" s="1"/>
      <c r="AA283" s="1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</row>
    <row r="284" spans="1:93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1"/>
      <c r="R284" s="1"/>
      <c r="S284" s="1"/>
      <c r="T284" s="1"/>
      <c r="U284" s="1"/>
      <c r="V284" s="2"/>
      <c r="W284" s="2"/>
      <c r="X284" s="2"/>
      <c r="Y284" s="1"/>
      <c r="Z284" s="1"/>
      <c r="AA284" s="1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</row>
    <row r="285" spans="1:93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1"/>
      <c r="R285" s="1"/>
      <c r="S285" s="1"/>
      <c r="T285" s="1"/>
      <c r="U285" s="1"/>
      <c r="V285" s="2"/>
      <c r="W285" s="2"/>
      <c r="X285" s="2"/>
      <c r="Y285" s="1"/>
      <c r="Z285" s="1"/>
      <c r="AA285" s="1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</row>
    <row r="286" spans="1:93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1"/>
      <c r="R286" s="1"/>
      <c r="S286" s="1"/>
      <c r="T286" s="1"/>
      <c r="U286" s="1"/>
      <c r="V286" s="2"/>
      <c r="W286" s="2"/>
      <c r="X286" s="2"/>
      <c r="Y286" s="1"/>
      <c r="Z286" s="1"/>
      <c r="AA286" s="1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</row>
    <row r="287" spans="1:93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1"/>
      <c r="R287" s="1"/>
      <c r="S287" s="1"/>
      <c r="T287" s="1"/>
      <c r="U287" s="1"/>
      <c r="V287" s="2"/>
      <c r="W287" s="2"/>
      <c r="X287" s="2"/>
      <c r="Y287" s="1"/>
      <c r="Z287" s="1"/>
      <c r="AA287" s="1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</row>
    <row r="288" spans="1:93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1"/>
      <c r="R288" s="1"/>
      <c r="S288" s="1"/>
      <c r="T288" s="1"/>
      <c r="U288" s="1"/>
      <c r="V288" s="2"/>
      <c r="W288" s="2"/>
      <c r="X288" s="2"/>
      <c r="Y288" s="1"/>
      <c r="Z288" s="1"/>
      <c r="AA288" s="1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</row>
    <row r="289" spans="1:93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1"/>
      <c r="R289" s="1"/>
      <c r="S289" s="1"/>
      <c r="T289" s="1"/>
      <c r="U289" s="1"/>
      <c r="V289" s="2"/>
      <c r="W289" s="2"/>
      <c r="X289" s="2"/>
      <c r="Y289" s="1"/>
      <c r="Z289" s="1"/>
      <c r="AA289" s="1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</row>
    <row r="290" spans="1:93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1"/>
      <c r="R290" s="1"/>
      <c r="S290" s="1"/>
      <c r="T290" s="1"/>
      <c r="U290" s="1"/>
      <c r="V290" s="2"/>
      <c r="W290" s="2"/>
      <c r="X290" s="2"/>
      <c r="Y290" s="1"/>
      <c r="Z290" s="1"/>
      <c r="AA290" s="1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</row>
    <row r="291" spans="1:93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1"/>
      <c r="R291" s="1"/>
      <c r="S291" s="1"/>
      <c r="T291" s="1"/>
      <c r="U291" s="1"/>
      <c r="V291" s="2"/>
      <c r="W291" s="2"/>
      <c r="X291" s="2"/>
      <c r="Y291" s="1"/>
      <c r="Z291" s="1"/>
      <c r="AA291" s="1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</row>
    <row r="292" spans="1:93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1"/>
      <c r="R292" s="1"/>
      <c r="S292" s="1"/>
      <c r="T292" s="1"/>
      <c r="U292" s="1"/>
      <c r="V292" s="2"/>
      <c r="W292" s="2"/>
      <c r="X292" s="2"/>
      <c r="Y292" s="1"/>
      <c r="Z292" s="1"/>
      <c r="AA292" s="1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</row>
    <row r="293" spans="1:93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1"/>
      <c r="R293" s="1"/>
      <c r="S293" s="1"/>
      <c r="T293" s="1"/>
      <c r="U293" s="1"/>
      <c r="V293" s="2"/>
      <c r="W293" s="2"/>
      <c r="X293" s="2"/>
      <c r="Y293" s="1"/>
      <c r="Z293" s="1"/>
      <c r="AA293" s="1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</row>
    <row r="294" spans="1:93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1"/>
      <c r="R294" s="1"/>
      <c r="S294" s="1"/>
      <c r="T294" s="1"/>
      <c r="U294" s="1"/>
      <c r="V294" s="2"/>
      <c r="W294" s="2"/>
      <c r="X294" s="2"/>
      <c r="Y294" s="1"/>
      <c r="Z294" s="1"/>
      <c r="AA294" s="1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</row>
    <row r="295" spans="1:93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1"/>
      <c r="R295" s="1"/>
      <c r="S295" s="1"/>
      <c r="T295" s="1"/>
      <c r="U295" s="1"/>
      <c r="V295" s="2"/>
      <c r="W295" s="2"/>
      <c r="X295" s="2"/>
      <c r="Y295" s="1"/>
      <c r="Z295" s="1"/>
      <c r="AA295" s="1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</row>
    <row r="296" spans="1:93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1"/>
      <c r="R296" s="1"/>
      <c r="S296" s="1"/>
      <c r="T296" s="1"/>
      <c r="U296" s="1"/>
      <c r="V296" s="2"/>
      <c r="W296" s="2"/>
      <c r="X296" s="2"/>
      <c r="Y296" s="1"/>
      <c r="Z296" s="1"/>
      <c r="AA296" s="1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</row>
    <row r="297" spans="1:93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1"/>
      <c r="R297" s="1"/>
      <c r="S297" s="1"/>
      <c r="T297" s="1"/>
      <c r="U297" s="1"/>
      <c r="V297" s="2"/>
      <c r="W297" s="2"/>
      <c r="X297" s="2"/>
      <c r="Y297" s="1"/>
      <c r="Z297" s="1"/>
      <c r="AA297" s="1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</row>
    <row r="298" spans="1:93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1"/>
      <c r="R298" s="1"/>
      <c r="S298" s="1"/>
      <c r="T298" s="1"/>
      <c r="U298" s="1"/>
      <c r="V298" s="2"/>
      <c r="W298" s="2"/>
      <c r="X298" s="2"/>
      <c r="Y298" s="1"/>
      <c r="Z298" s="1"/>
      <c r="AA298" s="1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</row>
    <row r="299" spans="1:93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1"/>
      <c r="R299" s="1"/>
      <c r="S299" s="1"/>
      <c r="T299" s="1"/>
      <c r="U299" s="1"/>
      <c r="V299" s="2"/>
      <c r="W299" s="2"/>
      <c r="X299" s="2"/>
      <c r="Y299" s="1"/>
      <c r="Z299" s="1"/>
      <c r="AA299" s="1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</row>
    <row r="300" spans="1:93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1"/>
      <c r="R300" s="1"/>
      <c r="S300" s="1"/>
      <c r="T300" s="1"/>
      <c r="U300" s="1"/>
      <c r="V300" s="2"/>
      <c r="W300" s="2"/>
      <c r="X300" s="2"/>
      <c r="Y300" s="1"/>
      <c r="Z300" s="1"/>
      <c r="AA300" s="1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</row>
    <row r="301" spans="1:93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1"/>
      <c r="R301" s="1"/>
      <c r="S301" s="1"/>
      <c r="T301" s="1"/>
      <c r="U301" s="1"/>
      <c r="V301" s="2"/>
      <c r="W301" s="2"/>
      <c r="X301" s="2"/>
      <c r="Y301" s="1"/>
      <c r="Z301" s="1"/>
      <c r="AA301" s="1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</row>
    <row r="302" spans="1:93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1"/>
      <c r="R302" s="1"/>
      <c r="S302" s="1"/>
      <c r="T302" s="1"/>
      <c r="U302" s="1"/>
      <c r="V302" s="2"/>
      <c r="W302" s="2"/>
      <c r="X302" s="2"/>
      <c r="Y302" s="1"/>
      <c r="Z302" s="1"/>
      <c r="AA302" s="1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</row>
    <row r="303" spans="1:93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1"/>
      <c r="R303" s="1"/>
      <c r="S303" s="1"/>
      <c r="T303" s="1"/>
      <c r="U303" s="1"/>
      <c r="V303" s="2"/>
      <c r="W303" s="2"/>
      <c r="X303" s="2"/>
      <c r="Y303" s="1"/>
      <c r="Z303" s="1"/>
      <c r="AA303" s="1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</row>
    <row r="304" spans="1:93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1"/>
      <c r="R304" s="1"/>
      <c r="S304" s="1"/>
      <c r="T304" s="1"/>
      <c r="U304" s="1"/>
      <c r="V304" s="2"/>
      <c r="W304" s="2"/>
      <c r="X304" s="2"/>
      <c r="Y304" s="1"/>
      <c r="Z304" s="1"/>
      <c r="AA304" s="1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</row>
    <row r="305" spans="1:93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1"/>
      <c r="R305" s="1"/>
      <c r="S305" s="1"/>
      <c r="T305" s="1"/>
      <c r="U305" s="1"/>
      <c r="V305" s="2"/>
      <c r="W305" s="2"/>
      <c r="X305" s="2"/>
      <c r="Y305" s="1"/>
      <c r="Z305" s="1"/>
      <c r="AA305" s="1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</row>
    <row r="306" spans="1:93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1"/>
      <c r="R306" s="1"/>
      <c r="S306" s="1"/>
      <c r="T306" s="1"/>
      <c r="U306" s="1"/>
      <c r="V306" s="2"/>
      <c r="W306" s="2"/>
      <c r="X306" s="2"/>
      <c r="Y306" s="1"/>
      <c r="Z306" s="1"/>
      <c r="AA306" s="1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</row>
    <row r="307" spans="1:93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1"/>
      <c r="R307" s="1"/>
      <c r="S307" s="1"/>
      <c r="T307" s="1"/>
      <c r="U307" s="1"/>
      <c r="V307" s="2"/>
      <c r="W307" s="2"/>
      <c r="X307" s="2"/>
      <c r="Y307" s="1"/>
      <c r="Z307" s="1"/>
      <c r="AA307" s="1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</row>
    <row r="308" spans="1:93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1"/>
      <c r="R308" s="1"/>
      <c r="S308" s="1"/>
      <c r="T308" s="1"/>
      <c r="U308" s="1"/>
      <c r="V308" s="2"/>
      <c r="W308" s="2"/>
      <c r="X308" s="2"/>
      <c r="Y308" s="1"/>
      <c r="Z308" s="1"/>
      <c r="AA308" s="1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</row>
    <row r="309" spans="1:93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1"/>
      <c r="R309" s="1"/>
      <c r="S309" s="1"/>
      <c r="T309" s="1"/>
      <c r="U309" s="1"/>
      <c r="V309" s="2"/>
      <c r="W309" s="2"/>
      <c r="X309" s="2"/>
      <c r="Y309" s="1"/>
      <c r="Z309" s="1"/>
      <c r="AA309" s="1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</row>
    <row r="310" spans="1:93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1"/>
      <c r="R310" s="1"/>
      <c r="S310" s="1"/>
      <c r="T310" s="1"/>
      <c r="U310" s="1"/>
      <c r="V310" s="2"/>
      <c r="W310" s="2"/>
      <c r="X310" s="2"/>
      <c r="Y310" s="1"/>
      <c r="Z310" s="1"/>
      <c r="AA310" s="1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</row>
    <row r="311" spans="1:93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1"/>
      <c r="R311" s="1"/>
      <c r="S311" s="1"/>
      <c r="T311" s="1"/>
      <c r="U311" s="1"/>
      <c r="V311" s="2"/>
      <c r="W311" s="2"/>
      <c r="X311" s="2"/>
      <c r="Y311" s="1"/>
      <c r="Z311" s="1"/>
      <c r="AA311" s="1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</row>
    <row r="312" spans="1:93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1"/>
      <c r="R312" s="1"/>
      <c r="S312" s="1"/>
      <c r="T312" s="1"/>
      <c r="U312" s="1"/>
      <c r="V312" s="2"/>
      <c r="W312" s="2"/>
      <c r="X312" s="2"/>
      <c r="Y312" s="1"/>
      <c r="Z312" s="1"/>
      <c r="AA312" s="1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</row>
    <row r="313" spans="1:93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1"/>
      <c r="R313" s="1"/>
      <c r="S313" s="1"/>
      <c r="T313" s="1"/>
      <c r="U313" s="1"/>
      <c r="V313" s="2"/>
      <c r="W313" s="2"/>
      <c r="X313" s="2"/>
      <c r="Y313" s="1"/>
      <c r="Z313" s="1"/>
      <c r="AA313" s="1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</row>
    <row r="314" spans="1:93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1"/>
      <c r="R314" s="1"/>
      <c r="S314" s="1"/>
      <c r="T314" s="1"/>
      <c r="U314" s="1"/>
      <c r="V314" s="2"/>
      <c r="W314" s="2"/>
      <c r="X314" s="2"/>
      <c r="Y314" s="1"/>
      <c r="Z314" s="1"/>
      <c r="AA314" s="1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</row>
    <row r="315" spans="1:93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1"/>
      <c r="R315" s="1"/>
      <c r="S315" s="1"/>
      <c r="T315" s="1"/>
      <c r="U315" s="1"/>
      <c r="V315" s="2"/>
      <c r="W315" s="2"/>
      <c r="X315" s="2"/>
      <c r="Y315" s="1"/>
      <c r="Z315" s="1"/>
      <c r="AA315" s="1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</row>
    <row r="316" spans="1:93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1"/>
      <c r="R316" s="1"/>
      <c r="S316" s="1"/>
      <c r="T316" s="1"/>
      <c r="U316" s="1"/>
      <c r="V316" s="2"/>
      <c r="W316" s="2"/>
      <c r="X316" s="2"/>
      <c r="Y316" s="1"/>
      <c r="Z316" s="1"/>
      <c r="AA316" s="1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</row>
    <row r="317" spans="1:93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1"/>
      <c r="R317" s="1"/>
      <c r="S317" s="1"/>
      <c r="T317" s="1"/>
      <c r="U317" s="1"/>
      <c r="V317" s="2"/>
      <c r="W317" s="2"/>
      <c r="X317" s="2"/>
      <c r="Y317" s="1"/>
      <c r="Z317" s="1"/>
      <c r="AA317" s="1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</row>
    <row r="318" spans="1:93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1"/>
      <c r="R318" s="1"/>
      <c r="S318" s="1"/>
      <c r="T318" s="1"/>
      <c r="U318" s="1"/>
      <c r="V318" s="2"/>
      <c r="W318" s="2"/>
      <c r="X318" s="2"/>
      <c r="Y318" s="1"/>
      <c r="Z318" s="1"/>
      <c r="AA318" s="1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</row>
    <row r="319" spans="1:93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1"/>
      <c r="R319" s="1"/>
      <c r="S319" s="1"/>
      <c r="T319" s="1"/>
      <c r="U319" s="1"/>
      <c r="V319" s="2"/>
      <c r="W319" s="2"/>
      <c r="X319" s="2"/>
      <c r="Y319" s="1"/>
      <c r="Z319" s="1"/>
      <c r="AA319" s="1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</row>
    <row r="320" spans="1:93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1"/>
      <c r="R320" s="1"/>
      <c r="S320" s="1"/>
      <c r="T320" s="1"/>
      <c r="U320" s="1"/>
      <c r="V320" s="2"/>
      <c r="W320" s="2"/>
      <c r="X320" s="2"/>
      <c r="Y320" s="1"/>
      <c r="Z320" s="1"/>
      <c r="AA320" s="1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</row>
    <row r="321" spans="1:93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1"/>
      <c r="R321" s="1"/>
      <c r="S321" s="1"/>
      <c r="T321" s="1"/>
      <c r="U321" s="1"/>
      <c r="V321" s="2"/>
      <c r="W321" s="2"/>
      <c r="X321" s="2"/>
      <c r="Y321" s="1"/>
      <c r="Z321" s="1"/>
      <c r="AA321" s="1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</row>
    <row r="322" spans="1:93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1"/>
      <c r="R322" s="1"/>
      <c r="S322" s="1"/>
      <c r="T322" s="1"/>
      <c r="U322" s="1"/>
      <c r="V322" s="2"/>
      <c r="W322" s="2"/>
      <c r="X322" s="2"/>
      <c r="Y322" s="1"/>
      <c r="Z322" s="1"/>
      <c r="AA322" s="1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</row>
    <row r="323" spans="1:93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1"/>
      <c r="R323" s="1"/>
      <c r="S323" s="1"/>
      <c r="T323" s="1"/>
      <c r="U323" s="1"/>
      <c r="V323" s="2"/>
      <c r="W323" s="2"/>
      <c r="X323" s="2"/>
      <c r="Y323" s="1"/>
      <c r="Z323" s="1"/>
      <c r="AA323" s="1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</row>
    <row r="324" spans="1:93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1"/>
      <c r="R324" s="1"/>
      <c r="S324" s="1"/>
      <c r="T324" s="1"/>
      <c r="U324" s="1"/>
      <c r="V324" s="2"/>
      <c r="W324" s="2"/>
      <c r="X324" s="2"/>
      <c r="Y324" s="1"/>
      <c r="Z324" s="1"/>
      <c r="AA324" s="1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</row>
    <row r="325" spans="1:93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1"/>
      <c r="R325" s="1"/>
      <c r="S325" s="1"/>
      <c r="T325" s="1"/>
      <c r="U325" s="1"/>
      <c r="V325" s="2"/>
      <c r="W325" s="2"/>
      <c r="X325" s="2"/>
      <c r="Y325" s="1"/>
      <c r="Z325" s="1"/>
      <c r="AA325" s="1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</row>
    <row r="326" spans="1:93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1"/>
      <c r="R326" s="1"/>
      <c r="S326" s="1"/>
      <c r="T326" s="1"/>
      <c r="U326" s="1"/>
      <c r="V326" s="2"/>
      <c r="W326" s="2"/>
      <c r="X326" s="2"/>
      <c r="Y326" s="1"/>
      <c r="Z326" s="1"/>
      <c r="AA326" s="1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</row>
    <row r="327" spans="1:93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1"/>
      <c r="R327" s="1"/>
      <c r="S327" s="1"/>
      <c r="T327" s="1"/>
      <c r="U327" s="1"/>
      <c r="V327" s="2"/>
      <c r="W327" s="2"/>
      <c r="X327" s="2"/>
      <c r="Y327" s="1"/>
      <c r="Z327" s="1"/>
      <c r="AA327" s="1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</row>
    <row r="328" spans="1:93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1"/>
      <c r="R328" s="1"/>
      <c r="S328" s="1"/>
      <c r="T328" s="1"/>
      <c r="U328" s="1"/>
      <c r="V328" s="2"/>
      <c r="W328" s="2"/>
      <c r="X328" s="2"/>
      <c r="Y328" s="1"/>
      <c r="Z328" s="1"/>
      <c r="AA328" s="1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</row>
    <row r="329" spans="1:93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1"/>
      <c r="R329" s="1"/>
      <c r="S329" s="1"/>
      <c r="T329" s="1"/>
      <c r="U329" s="1"/>
      <c r="V329" s="2"/>
      <c r="W329" s="2"/>
      <c r="X329" s="2"/>
      <c r="Y329" s="1"/>
      <c r="Z329" s="1"/>
      <c r="AA329" s="1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</row>
    <row r="330" spans="1:93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1"/>
      <c r="R330" s="1"/>
      <c r="S330" s="1"/>
      <c r="T330" s="1"/>
      <c r="U330" s="1"/>
      <c r="V330" s="2"/>
      <c r="W330" s="2"/>
      <c r="X330" s="2"/>
      <c r="Y330" s="1"/>
      <c r="Z330" s="1"/>
      <c r="AA330" s="1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</row>
    <row r="331" spans="1:93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1"/>
      <c r="R331" s="1"/>
      <c r="S331" s="1"/>
      <c r="T331" s="1"/>
      <c r="U331" s="1"/>
      <c r="V331" s="2"/>
      <c r="W331" s="2"/>
      <c r="X331" s="2"/>
      <c r="Y331" s="1"/>
      <c r="Z331" s="1"/>
      <c r="AA331" s="1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</row>
    <row r="332" spans="1:93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1"/>
      <c r="R332" s="1"/>
      <c r="S332" s="1"/>
      <c r="T332" s="1"/>
      <c r="U332" s="1"/>
      <c r="V332" s="2"/>
      <c r="W332" s="2"/>
      <c r="X332" s="2"/>
      <c r="Y332" s="1"/>
      <c r="Z332" s="1"/>
      <c r="AA332" s="1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</row>
    <row r="333" spans="1:93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1"/>
      <c r="R333" s="1"/>
      <c r="S333" s="1"/>
      <c r="T333" s="1"/>
      <c r="U333" s="1"/>
      <c r="V333" s="2"/>
      <c r="W333" s="2"/>
      <c r="X333" s="2"/>
      <c r="Y333" s="1"/>
      <c r="Z333" s="1"/>
      <c r="AA333" s="1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</row>
    <row r="334" spans="1:93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1"/>
      <c r="R334" s="1"/>
      <c r="S334" s="1"/>
      <c r="T334" s="1"/>
      <c r="U334" s="1"/>
      <c r="V334" s="2"/>
      <c r="W334" s="2"/>
      <c r="X334" s="2"/>
      <c r="Y334" s="1"/>
      <c r="Z334" s="1"/>
      <c r="AA334" s="1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</row>
    <row r="335" spans="1:93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1"/>
      <c r="R335" s="1"/>
      <c r="S335" s="1"/>
      <c r="T335" s="1"/>
      <c r="U335" s="1"/>
      <c r="V335" s="2"/>
      <c r="W335" s="2"/>
      <c r="X335" s="2"/>
      <c r="Y335" s="1"/>
      <c r="Z335" s="1"/>
      <c r="AA335" s="1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</row>
    <row r="336" spans="1:93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1"/>
      <c r="R336" s="1"/>
      <c r="S336" s="1"/>
      <c r="T336" s="1"/>
      <c r="U336" s="1"/>
      <c r="V336" s="2"/>
      <c r="W336" s="2"/>
      <c r="X336" s="2"/>
      <c r="Y336" s="1"/>
      <c r="Z336" s="1"/>
      <c r="AA336" s="1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</row>
    <row r="337" spans="1:93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1"/>
      <c r="R337" s="1"/>
      <c r="S337" s="1"/>
      <c r="T337" s="1"/>
      <c r="U337" s="1"/>
      <c r="V337" s="2"/>
      <c r="W337" s="2"/>
      <c r="X337" s="2"/>
      <c r="Y337" s="1"/>
      <c r="Z337" s="1"/>
      <c r="AA337" s="1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</row>
    <row r="338" spans="1:93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1"/>
      <c r="R338" s="1"/>
      <c r="S338" s="1"/>
      <c r="T338" s="1"/>
      <c r="U338" s="1"/>
      <c r="V338" s="2"/>
      <c r="W338" s="2"/>
      <c r="X338" s="2"/>
      <c r="Y338" s="1"/>
      <c r="Z338" s="1"/>
      <c r="AA338" s="1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</row>
    <row r="339" spans="1:93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1"/>
      <c r="R339" s="1"/>
      <c r="S339" s="1"/>
      <c r="T339" s="1"/>
      <c r="U339" s="1"/>
      <c r="V339" s="2"/>
      <c r="W339" s="2"/>
      <c r="X339" s="2"/>
      <c r="Y339" s="1"/>
      <c r="Z339" s="1"/>
      <c r="AA339" s="1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</row>
    <row r="340" spans="1:93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1"/>
      <c r="R340" s="1"/>
      <c r="S340" s="1"/>
      <c r="T340" s="1"/>
      <c r="U340" s="1"/>
      <c r="V340" s="2"/>
      <c r="W340" s="2"/>
      <c r="X340" s="2"/>
      <c r="Y340" s="1"/>
      <c r="Z340" s="1"/>
      <c r="AA340" s="1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</row>
    <row r="341" spans="1:93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1"/>
      <c r="R341" s="1"/>
      <c r="S341" s="1"/>
      <c r="T341" s="1"/>
      <c r="U341" s="1"/>
      <c r="V341" s="2"/>
      <c r="W341" s="2"/>
      <c r="X341" s="2"/>
      <c r="Y341" s="1"/>
      <c r="Z341" s="1"/>
      <c r="AA341" s="1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</row>
    <row r="342" spans="1:93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1"/>
      <c r="R342" s="1"/>
      <c r="S342" s="1"/>
      <c r="T342" s="1"/>
      <c r="U342" s="1"/>
      <c r="V342" s="2"/>
      <c r="W342" s="2"/>
      <c r="X342" s="2"/>
      <c r="Y342" s="1"/>
      <c r="Z342" s="1"/>
      <c r="AA342" s="1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</row>
    <row r="343" spans="1:93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1"/>
      <c r="R343" s="1"/>
      <c r="S343" s="1"/>
      <c r="T343" s="1"/>
      <c r="U343" s="1"/>
      <c r="V343" s="2"/>
      <c r="W343" s="2"/>
      <c r="X343" s="2"/>
      <c r="Y343" s="1"/>
      <c r="Z343" s="1"/>
      <c r="AA343" s="1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</row>
    <row r="344" spans="1:93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1"/>
      <c r="R344" s="1"/>
      <c r="S344" s="1"/>
      <c r="T344" s="1"/>
      <c r="U344" s="1"/>
      <c r="V344" s="2"/>
      <c r="W344" s="2"/>
      <c r="X344" s="2"/>
      <c r="Y344" s="1"/>
      <c r="Z344" s="1"/>
      <c r="AA344" s="1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</row>
    <row r="345" spans="1:93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1"/>
      <c r="R345" s="1"/>
      <c r="S345" s="1"/>
      <c r="T345" s="1"/>
      <c r="U345" s="1"/>
      <c r="V345" s="2"/>
      <c r="W345" s="2"/>
      <c r="X345" s="2"/>
      <c r="Y345" s="1"/>
      <c r="Z345" s="1"/>
      <c r="AA345" s="1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</row>
    <row r="346" spans="1:93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1"/>
      <c r="R346" s="1"/>
      <c r="S346" s="1"/>
      <c r="T346" s="1"/>
      <c r="U346" s="1"/>
      <c r="V346" s="2"/>
      <c r="W346" s="2"/>
      <c r="X346" s="2"/>
      <c r="Y346" s="1"/>
      <c r="Z346" s="1"/>
      <c r="AA346" s="1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</row>
    <row r="347" spans="1:93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1"/>
      <c r="R347" s="1"/>
      <c r="S347" s="1"/>
      <c r="T347" s="1"/>
      <c r="U347" s="1"/>
      <c r="V347" s="2"/>
      <c r="W347" s="2"/>
      <c r="X347" s="2"/>
      <c r="Y347" s="1"/>
      <c r="Z347" s="1"/>
      <c r="AA347" s="1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</row>
    <row r="348" spans="1:93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1"/>
      <c r="R348" s="1"/>
      <c r="S348" s="1"/>
      <c r="T348" s="1"/>
      <c r="U348" s="1"/>
      <c r="V348" s="2"/>
      <c r="W348" s="2"/>
      <c r="X348" s="2"/>
      <c r="Y348" s="1"/>
      <c r="Z348" s="1"/>
      <c r="AA348" s="1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</row>
    <row r="349" spans="1:93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1"/>
      <c r="R349" s="1"/>
      <c r="S349" s="1"/>
      <c r="T349" s="1"/>
      <c r="U349" s="1"/>
      <c r="V349" s="2"/>
      <c r="W349" s="2"/>
      <c r="X349" s="2"/>
      <c r="Y349" s="1"/>
      <c r="Z349" s="1"/>
      <c r="AA349" s="1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</row>
    <row r="350" spans="1:93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1"/>
      <c r="R350" s="1"/>
      <c r="S350" s="1"/>
      <c r="T350" s="1"/>
      <c r="U350" s="1"/>
      <c r="V350" s="2"/>
      <c r="W350" s="2"/>
      <c r="X350" s="2"/>
      <c r="Y350" s="1"/>
      <c r="Z350" s="1"/>
      <c r="AA350" s="1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</row>
    <row r="351" spans="1:93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1"/>
      <c r="R351" s="1"/>
      <c r="S351" s="1"/>
      <c r="T351" s="1"/>
      <c r="U351" s="1"/>
      <c r="V351" s="2"/>
      <c r="W351" s="2"/>
      <c r="X351" s="2"/>
      <c r="Y351" s="1"/>
      <c r="Z351" s="1"/>
      <c r="AA351" s="1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</row>
    <row r="352" spans="1:93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1"/>
      <c r="R352" s="1"/>
      <c r="S352" s="1"/>
      <c r="T352" s="1"/>
      <c r="U352" s="1"/>
      <c r="V352" s="2"/>
      <c r="W352" s="2"/>
      <c r="X352" s="2"/>
      <c r="Y352" s="1"/>
      <c r="Z352" s="1"/>
      <c r="AA352" s="1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</row>
    <row r="353" spans="1:93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1"/>
      <c r="R353" s="1"/>
      <c r="S353" s="1"/>
      <c r="T353" s="1"/>
      <c r="U353" s="1"/>
      <c r="V353" s="2"/>
      <c r="W353" s="2"/>
      <c r="X353" s="2"/>
      <c r="Y353" s="1"/>
      <c r="Z353" s="1"/>
      <c r="AA353" s="1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</row>
    <row r="354" spans="1:93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1"/>
      <c r="R354" s="1"/>
      <c r="S354" s="1"/>
      <c r="T354" s="1"/>
      <c r="U354" s="1"/>
      <c r="V354" s="2"/>
      <c r="W354" s="2"/>
      <c r="X354" s="2"/>
      <c r="Y354" s="1"/>
      <c r="Z354" s="1"/>
      <c r="AA354" s="1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</row>
    <row r="355" spans="1:93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1"/>
      <c r="R355" s="1"/>
      <c r="S355" s="1"/>
      <c r="T355" s="1"/>
      <c r="U355" s="1"/>
      <c r="V355" s="2"/>
      <c r="W355" s="2"/>
      <c r="X355" s="2"/>
      <c r="Y355" s="1"/>
      <c r="Z355" s="1"/>
      <c r="AA355" s="1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</row>
    <row r="356" spans="1:93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1"/>
      <c r="R356" s="1"/>
      <c r="S356" s="1"/>
      <c r="T356" s="1"/>
      <c r="U356" s="1"/>
      <c r="V356" s="2"/>
      <c r="W356" s="2"/>
      <c r="X356" s="2"/>
      <c r="Y356" s="1"/>
      <c r="Z356" s="1"/>
      <c r="AA356" s="1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</row>
    <row r="357" spans="1:93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1"/>
      <c r="R357" s="1"/>
      <c r="S357" s="1"/>
      <c r="T357" s="1"/>
      <c r="U357" s="1"/>
      <c r="V357" s="2"/>
      <c r="W357" s="2"/>
      <c r="X357" s="2"/>
      <c r="Y357" s="1"/>
      <c r="Z357" s="1"/>
      <c r="AA357" s="1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</row>
    <row r="358" spans="1:93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1"/>
      <c r="R358" s="1"/>
      <c r="S358" s="1"/>
      <c r="T358" s="1"/>
      <c r="U358" s="1"/>
      <c r="V358" s="2"/>
      <c r="W358" s="2"/>
      <c r="X358" s="2"/>
      <c r="Y358" s="1"/>
      <c r="Z358" s="1"/>
      <c r="AA358" s="1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</row>
    <row r="359" spans="1:93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1"/>
      <c r="R359" s="1"/>
      <c r="S359" s="1"/>
      <c r="T359" s="1"/>
      <c r="U359" s="1"/>
      <c r="V359" s="2"/>
      <c r="W359" s="2"/>
      <c r="X359" s="2"/>
      <c r="Y359" s="1"/>
      <c r="Z359" s="1"/>
      <c r="AA359" s="1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</row>
    <row r="360" spans="1:93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1"/>
      <c r="R360" s="1"/>
      <c r="S360" s="1"/>
      <c r="T360" s="1"/>
      <c r="U360" s="1"/>
      <c r="V360" s="2"/>
      <c r="W360" s="2"/>
      <c r="X360" s="2"/>
      <c r="Y360" s="1"/>
      <c r="Z360" s="1"/>
      <c r="AA360" s="1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</row>
    <row r="361" spans="1:93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1"/>
      <c r="R361" s="1"/>
      <c r="S361" s="1"/>
      <c r="T361" s="1"/>
      <c r="U361" s="1"/>
      <c r="V361" s="2"/>
      <c r="W361" s="2"/>
      <c r="X361" s="2"/>
      <c r="Y361" s="1"/>
      <c r="Z361" s="1"/>
      <c r="AA361" s="1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</row>
    <row r="362" spans="1:93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1"/>
      <c r="R362" s="1"/>
      <c r="S362" s="1"/>
      <c r="T362" s="1"/>
      <c r="U362" s="1"/>
      <c r="V362" s="2"/>
      <c r="W362" s="2"/>
      <c r="X362" s="2"/>
      <c r="Y362" s="1"/>
      <c r="Z362" s="1"/>
      <c r="AA362" s="1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</row>
    <row r="363" spans="1:93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1"/>
      <c r="R363" s="1"/>
      <c r="S363" s="1"/>
      <c r="T363" s="1"/>
      <c r="U363" s="1"/>
      <c r="V363" s="2"/>
      <c r="W363" s="2"/>
      <c r="X363" s="2"/>
      <c r="Y363" s="1"/>
      <c r="Z363" s="1"/>
      <c r="AA363" s="1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</row>
    <row r="364" spans="1:93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1"/>
      <c r="R364" s="1"/>
      <c r="S364" s="1"/>
      <c r="T364" s="1"/>
      <c r="U364" s="1"/>
      <c r="V364" s="2"/>
      <c r="W364" s="2"/>
      <c r="X364" s="2"/>
      <c r="Y364" s="1"/>
      <c r="Z364" s="1"/>
      <c r="AA364" s="1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</row>
    <row r="365" spans="1:93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1"/>
      <c r="R365" s="1"/>
      <c r="S365" s="1"/>
      <c r="T365" s="1"/>
      <c r="U365" s="1"/>
      <c r="V365" s="2"/>
      <c r="W365" s="2"/>
      <c r="X365" s="2"/>
      <c r="Y365" s="1"/>
      <c r="Z365" s="1"/>
      <c r="AA365" s="1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</row>
    <row r="366" spans="1:93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1"/>
      <c r="R366" s="1"/>
      <c r="S366" s="1"/>
      <c r="T366" s="1"/>
      <c r="U366" s="1"/>
      <c r="V366" s="2"/>
      <c r="W366" s="2"/>
      <c r="X366" s="2"/>
      <c r="Y366" s="1"/>
      <c r="Z366" s="1"/>
      <c r="AA366" s="1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</row>
    <row r="367" spans="1:93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1"/>
      <c r="R367" s="1"/>
      <c r="S367" s="1"/>
      <c r="T367" s="1"/>
      <c r="U367" s="1"/>
      <c r="V367" s="2"/>
      <c r="W367" s="2"/>
      <c r="X367" s="2"/>
      <c r="Y367" s="1"/>
      <c r="Z367" s="1"/>
      <c r="AA367" s="1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</row>
    <row r="368" spans="1:93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1"/>
      <c r="R368" s="1"/>
      <c r="S368" s="1"/>
      <c r="T368" s="1"/>
      <c r="U368" s="1"/>
      <c r="V368" s="2"/>
      <c r="W368" s="2"/>
      <c r="X368" s="2"/>
      <c r="Y368" s="1"/>
      <c r="Z368" s="1"/>
      <c r="AA368" s="1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</row>
    <row r="369" spans="1:93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1"/>
      <c r="R369" s="1"/>
      <c r="S369" s="1"/>
      <c r="T369" s="1"/>
      <c r="U369" s="1"/>
      <c r="V369" s="2"/>
      <c r="W369" s="2"/>
      <c r="X369" s="2"/>
      <c r="Y369" s="1"/>
      <c r="Z369" s="1"/>
      <c r="AA369" s="1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</row>
    <row r="370" spans="1:93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1"/>
      <c r="R370" s="1"/>
      <c r="S370" s="1"/>
      <c r="T370" s="1"/>
      <c r="U370" s="1"/>
      <c r="V370" s="2"/>
      <c r="W370" s="2"/>
      <c r="X370" s="2"/>
      <c r="Y370" s="1"/>
      <c r="Z370" s="1"/>
      <c r="AA370" s="1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</row>
    <row r="371" spans="1:93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1"/>
      <c r="R371" s="1"/>
      <c r="S371" s="1"/>
      <c r="T371" s="1"/>
      <c r="U371" s="1"/>
      <c r="V371" s="2"/>
      <c r="W371" s="2"/>
      <c r="X371" s="2"/>
      <c r="Y371" s="1"/>
      <c r="Z371" s="1"/>
      <c r="AA371" s="1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</row>
    <row r="372" spans="1:93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1"/>
      <c r="R372" s="1"/>
      <c r="S372" s="1"/>
      <c r="T372" s="1"/>
      <c r="U372" s="1"/>
      <c r="V372" s="2"/>
      <c r="W372" s="2"/>
      <c r="X372" s="2"/>
      <c r="Y372" s="1"/>
      <c r="Z372" s="1"/>
      <c r="AA372" s="1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</row>
    <row r="373" spans="1:93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1"/>
      <c r="R373" s="1"/>
      <c r="S373" s="1"/>
      <c r="T373" s="1"/>
      <c r="U373" s="1"/>
      <c r="V373" s="2"/>
      <c r="W373" s="2"/>
      <c r="X373" s="2"/>
      <c r="Y373" s="1"/>
      <c r="Z373" s="1"/>
      <c r="AA373" s="1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</row>
    <row r="374" spans="1:93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1"/>
      <c r="R374" s="1"/>
      <c r="S374" s="1"/>
      <c r="T374" s="1"/>
      <c r="U374" s="1"/>
      <c r="V374" s="2"/>
      <c r="W374" s="2"/>
      <c r="X374" s="2"/>
      <c r="Y374" s="1"/>
      <c r="Z374" s="1"/>
      <c r="AA374" s="1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</row>
    <row r="375" spans="1:93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1"/>
      <c r="R375" s="1"/>
      <c r="S375" s="1"/>
      <c r="T375" s="1"/>
      <c r="U375" s="1"/>
      <c r="V375" s="2"/>
      <c r="W375" s="2"/>
      <c r="X375" s="2"/>
      <c r="Y375" s="1"/>
      <c r="Z375" s="1"/>
      <c r="AA375" s="1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</row>
    <row r="376" spans="1:93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1"/>
      <c r="R376" s="1"/>
      <c r="S376" s="1"/>
      <c r="T376" s="1"/>
      <c r="U376" s="1"/>
      <c r="V376" s="2"/>
      <c r="W376" s="2"/>
      <c r="X376" s="2"/>
      <c r="Y376" s="1"/>
      <c r="Z376" s="1"/>
      <c r="AA376" s="1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</row>
    <row r="377" spans="1:93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1"/>
      <c r="R377" s="1"/>
      <c r="S377" s="1"/>
      <c r="T377" s="1"/>
      <c r="U377" s="1"/>
      <c r="V377" s="2"/>
      <c r="W377" s="2"/>
      <c r="X377" s="2"/>
      <c r="Y377" s="1"/>
      <c r="Z377" s="1"/>
      <c r="AA377" s="1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</row>
    <row r="378" spans="1:93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1"/>
      <c r="R378" s="1"/>
      <c r="S378" s="1"/>
      <c r="T378" s="1"/>
      <c r="U378" s="1"/>
      <c r="V378" s="2"/>
      <c r="W378" s="2"/>
      <c r="X378" s="2"/>
      <c r="Y378" s="1"/>
      <c r="Z378" s="1"/>
      <c r="AA378" s="1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</row>
    <row r="379" spans="1:93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1"/>
      <c r="R379" s="1"/>
      <c r="S379" s="1"/>
      <c r="T379" s="1"/>
      <c r="U379" s="1"/>
      <c r="V379" s="2"/>
      <c r="W379" s="2"/>
      <c r="X379" s="2"/>
      <c r="Y379" s="1"/>
      <c r="Z379" s="1"/>
      <c r="AA379" s="1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</row>
    <row r="380" spans="1:93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1"/>
      <c r="R380" s="1"/>
      <c r="S380" s="1"/>
      <c r="T380" s="1"/>
      <c r="U380" s="1"/>
      <c r="V380" s="2"/>
      <c r="W380" s="2"/>
      <c r="X380" s="2"/>
      <c r="Y380" s="1"/>
      <c r="Z380" s="1"/>
      <c r="AA380" s="1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</row>
    <row r="381" spans="1:93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1"/>
      <c r="R381" s="1"/>
      <c r="S381" s="1"/>
      <c r="T381" s="1"/>
      <c r="U381" s="1"/>
      <c r="V381" s="2"/>
      <c r="W381" s="2"/>
      <c r="X381" s="2"/>
      <c r="Y381" s="1"/>
      <c r="Z381" s="1"/>
      <c r="AA381" s="1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</row>
    <row r="382" spans="1:93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1"/>
      <c r="R382" s="1"/>
      <c r="S382" s="1"/>
      <c r="T382" s="1"/>
      <c r="U382" s="1"/>
      <c r="V382" s="2"/>
      <c r="W382" s="2"/>
      <c r="X382" s="2"/>
      <c r="Y382" s="1"/>
      <c r="Z382" s="1"/>
      <c r="AA382" s="1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</row>
    <row r="383" spans="1:93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1"/>
      <c r="R383" s="1"/>
      <c r="S383" s="1"/>
      <c r="T383" s="1"/>
      <c r="U383" s="1"/>
      <c r="V383" s="2"/>
      <c r="W383" s="2"/>
      <c r="X383" s="2"/>
      <c r="Y383" s="1"/>
      <c r="Z383" s="1"/>
      <c r="AA383" s="1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</row>
    <row r="384" spans="1:93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1"/>
      <c r="R384" s="1"/>
      <c r="S384" s="1"/>
      <c r="T384" s="1"/>
      <c r="U384" s="1"/>
      <c r="V384" s="2"/>
      <c r="W384" s="2"/>
      <c r="X384" s="2"/>
      <c r="Y384" s="1"/>
      <c r="Z384" s="1"/>
      <c r="AA384" s="1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</row>
    <row r="385" spans="1:93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1"/>
      <c r="R385" s="1"/>
      <c r="S385" s="1"/>
      <c r="T385" s="1"/>
      <c r="U385" s="1"/>
      <c r="V385" s="2"/>
      <c r="W385" s="2"/>
      <c r="X385" s="2"/>
      <c r="Y385" s="1"/>
      <c r="Z385" s="1"/>
      <c r="AA385" s="1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</row>
    <row r="386" spans="1:93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1"/>
      <c r="R386" s="1"/>
      <c r="S386" s="1"/>
      <c r="T386" s="1"/>
      <c r="U386" s="1"/>
      <c r="V386" s="2"/>
      <c r="W386" s="2"/>
      <c r="X386" s="2"/>
      <c r="Y386" s="1"/>
      <c r="Z386" s="1"/>
      <c r="AA386" s="1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</row>
    <row r="387" spans="1:93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1"/>
      <c r="R387" s="1"/>
      <c r="S387" s="1"/>
      <c r="T387" s="1"/>
      <c r="U387" s="1"/>
      <c r="V387" s="2"/>
      <c r="W387" s="2"/>
      <c r="X387" s="2"/>
      <c r="Y387" s="1"/>
      <c r="Z387" s="1"/>
      <c r="AA387" s="1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</row>
    <row r="388" spans="1:93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1"/>
      <c r="R388" s="1"/>
      <c r="S388" s="1"/>
      <c r="T388" s="1"/>
      <c r="U388" s="1"/>
      <c r="V388" s="2"/>
      <c r="W388" s="2"/>
      <c r="X388" s="2"/>
      <c r="Y388" s="1"/>
      <c r="Z388" s="1"/>
      <c r="AA388" s="1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</row>
    <row r="389" spans="1:93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1"/>
      <c r="R389" s="1"/>
      <c r="S389" s="1"/>
      <c r="T389" s="1"/>
      <c r="U389" s="1"/>
      <c r="V389" s="2"/>
      <c r="W389" s="2"/>
      <c r="X389" s="2"/>
      <c r="Y389" s="1"/>
      <c r="Z389" s="1"/>
      <c r="AA389" s="1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</row>
    <row r="390" spans="1:93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1"/>
      <c r="R390" s="1"/>
      <c r="S390" s="1"/>
      <c r="T390" s="1"/>
      <c r="U390" s="1"/>
      <c r="V390" s="2"/>
      <c r="W390" s="2"/>
      <c r="X390" s="2"/>
      <c r="Y390" s="1"/>
      <c r="Z390" s="1"/>
      <c r="AA390" s="1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</row>
    <row r="391" spans="1:93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1"/>
      <c r="R391" s="1"/>
      <c r="S391" s="1"/>
      <c r="T391" s="1"/>
      <c r="U391" s="1"/>
      <c r="V391" s="2"/>
      <c r="W391" s="2"/>
      <c r="X391" s="2"/>
      <c r="Y391" s="1"/>
      <c r="Z391" s="1"/>
      <c r="AA391" s="1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</row>
    <row r="392" spans="1:93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1"/>
      <c r="R392" s="1"/>
      <c r="S392" s="1"/>
      <c r="T392" s="1"/>
      <c r="U392" s="1"/>
      <c r="V392" s="2"/>
      <c r="W392" s="2"/>
      <c r="X392" s="2"/>
      <c r="Y392" s="1"/>
      <c r="Z392" s="1"/>
      <c r="AA392" s="1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</row>
    <row r="393" spans="1:93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1"/>
      <c r="R393" s="1"/>
      <c r="S393" s="1"/>
      <c r="T393" s="1"/>
      <c r="U393" s="1"/>
      <c r="V393" s="2"/>
      <c r="W393" s="2"/>
      <c r="X393" s="2"/>
      <c r="Y393" s="1"/>
      <c r="Z393" s="1"/>
      <c r="AA393" s="1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</row>
    <row r="394" spans="1:93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1"/>
      <c r="R394" s="1"/>
      <c r="S394" s="1"/>
      <c r="T394" s="1"/>
      <c r="U394" s="1"/>
      <c r="V394" s="2"/>
      <c r="W394" s="2"/>
      <c r="X394" s="2"/>
      <c r="Y394" s="1"/>
      <c r="Z394" s="1"/>
      <c r="AA394" s="1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</row>
    <row r="395" spans="1:93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1"/>
      <c r="R395" s="1"/>
      <c r="S395" s="1"/>
      <c r="T395" s="1"/>
      <c r="U395" s="1"/>
      <c r="V395" s="2"/>
      <c r="W395" s="2"/>
      <c r="X395" s="2"/>
      <c r="Y395" s="1"/>
      <c r="Z395" s="1"/>
      <c r="AA395" s="1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</row>
    <row r="396" spans="1:93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1"/>
      <c r="R396" s="1"/>
      <c r="S396" s="1"/>
      <c r="T396" s="1"/>
      <c r="U396" s="1"/>
      <c r="V396" s="2"/>
      <c r="W396" s="2"/>
      <c r="X396" s="2"/>
      <c r="Y396" s="1"/>
      <c r="Z396" s="1"/>
      <c r="AA396" s="1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</row>
    <row r="397" spans="1:93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1"/>
      <c r="R397" s="1"/>
      <c r="S397" s="1"/>
      <c r="T397" s="1"/>
      <c r="U397" s="1"/>
      <c r="V397" s="2"/>
      <c r="W397" s="2"/>
      <c r="X397" s="2"/>
      <c r="Y397" s="1"/>
      <c r="Z397" s="1"/>
      <c r="AA397" s="1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</row>
    <row r="398" spans="1:93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1"/>
      <c r="R398" s="1"/>
      <c r="S398" s="1"/>
      <c r="T398" s="1"/>
      <c r="U398" s="1"/>
      <c r="V398" s="2"/>
      <c r="W398" s="2"/>
      <c r="X398" s="2"/>
      <c r="Y398" s="1"/>
      <c r="Z398" s="1"/>
      <c r="AA398" s="1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</row>
    <row r="399" spans="1:93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1"/>
      <c r="R399" s="1"/>
      <c r="S399" s="1"/>
      <c r="T399" s="1"/>
      <c r="U399" s="1"/>
      <c r="V399" s="2"/>
      <c r="W399" s="2"/>
      <c r="X399" s="2"/>
      <c r="Y399" s="1"/>
      <c r="Z399" s="1"/>
      <c r="AA399" s="1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</row>
    <row r="400" spans="1:93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1"/>
      <c r="R400" s="1"/>
      <c r="S400" s="1"/>
      <c r="T400" s="1"/>
      <c r="U400" s="1"/>
      <c r="V400" s="2"/>
      <c r="W400" s="2"/>
      <c r="X400" s="2"/>
      <c r="Y400" s="1"/>
      <c r="Z400" s="1"/>
      <c r="AA400" s="1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</row>
    <row r="401" spans="1:93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1"/>
      <c r="R401" s="1"/>
      <c r="S401" s="1"/>
      <c r="T401" s="1"/>
      <c r="U401" s="1"/>
      <c r="V401" s="2"/>
      <c r="W401" s="2"/>
      <c r="X401" s="2"/>
      <c r="Y401" s="1"/>
      <c r="Z401" s="1"/>
      <c r="AA401" s="1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</row>
    <row r="402" spans="1:93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1"/>
      <c r="R402" s="1"/>
      <c r="S402" s="1"/>
      <c r="T402" s="1"/>
      <c r="U402" s="1"/>
      <c r="V402" s="2"/>
      <c r="W402" s="2"/>
      <c r="X402" s="2"/>
      <c r="Y402" s="1"/>
      <c r="Z402" s="1"/>
      <c r="AA402" s="1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</row>
    <row r="403" spans="1:93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1"/>
      <c r="R403" s="1"/>
      <c r="S403" s="1"/>
      <c r="T403" s="1"/>
      <c r="U403" s="1"/>
      <c r="V403" s="2"/>
      <c r="W403" s="2"/>
      <c r="X403" s="2"/>
      <c r="Y403" s="1"/>
      <c r="Z403" s="1"/>
      <c r="AA403" s="1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</row>
    <row r="404" spans="1:93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1"/>
      <c r="R404" s="1"/>
      <c r="S404" s="1"/>
      <c r="T404" s="1"/>
      <c r="U404" s="1"/>
      <c r="V404" s="2"/>
      <c r="W404" s="2"/>
      <c r="X404" s="2"/>
      <c r="Y404" s="1"/>
      <c r="Z404" s="1"/>
      <c r="AA404" s="1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</row>
    <row r="405" spans="1:93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1"/>
      <c r="R405" s="1"/>
      <c r="S405" s="1"/>
      <c r="T405" s="1"/>
      <c r="U405" s="1"/>
      <c r="V405" s="2"/>
      <c r="W405" s="2"/>
      <c r="X405" s="2"/>
      <c r="Y405" s="1"/>
      <c r="Z405" s="1"/>
      <c r="AA405" s="1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</row>
    <row r="406" spans="1:93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1"/>
      <c r="R406" s="1"/>
      <c r="S406" s="1"/>
      <c r="T406" s="1"/>
      <c r="U406" s="1"/>
      <c r="V406" s="2"/>
      <c r="W406" s="2"/>
      <c r="X406" s="2"/>
      <c r="Y406" s="1"/>
      <c r="Z406" s="1"/>
      <c r="AA406" s="1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</row>
    <row r="407" spans="1:93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1"/>
      <c r="R407" s="1"/>
      <c r="S407" s="1"/>
      <c r="T407" s="1"/>
      <c r="U407" s="1"/>
      <c r="V407" s="2"/>
      <c r="W407" s="2"/>
      <c r="X407" s="2"/>
      <c r="Y407" s="1"/>
      <c r="Z407" s="1"/>
      <c r="AA407" s="1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</row>
    <row r="408" spans="1:93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1"/>
      <c r="R408" s="1"/>
      <c r="S408" s="1"/>
      <c r="T408" s="1"/>
      <c r="U408" s="1"/>
      <c r="V408" s="2"/>
      <c r="W408" s="2"/>
      <c r="X408" s="2"/>
      <c r="Y408" s="1"/>
      <c r="Z408" s="1"/>
      <c r="AA408" s="1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</row>
    <row r="409" spans="1:93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1"/>
      <c r="R409" s="1"/>
      <c r="S409" s="1"/>
      <c r="T409" s="1"/>
      <c r="U409" s="1"/>
      <c r="V409" s="2"/>
      <c r="W409" s="2"/>
      <c r="X409" s="2"/>
      <c r="Y409" s="1"/>
      <c r="Z409" s="1"/>
      <c r="AA409" s="1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</row>
    <row r="410" spans="1:93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1"/>
      <c r="R410" s="1"/>
      <c r="S410" s="1"/>
      <c r="T410" s="1"/>
      <c r="U410" s="1"/>
      <c r="V410" s="2"/>
      <c r="W410" s="2"/>
      <c r="X410" s="2"/>
      <c r="Y410" s="1"/>
      <c r="Z410" s="1"/>
      <c r="AA410" s="1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</row>
    <row r="411" spans="1:93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1"/>
      <c r="R411" s="1"/>
      <c r="S411" s="1"/>
      <c r="T411" s="1"/>
      <c r="U411" s="1"/>
      <c r="V411" s="2"/>
      <c r="W411" s="2"/>
      <c r="X411" s="2"/>
      <c r="Y411" s="1"/>
      <c r="Z411" s="1"/>
      <c r="AA411" s="1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</row>
    <row r="412" spans="1:93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1"/>
      <c r="R412" s="1"/>
      <c r="S412" s="1"/>
      <c r="T412" s="1"/>
      <c r="U412" s="1"/>
      <c r="V412" s="2"/>
      <c r="W412" s="2"/>
      <c r="X412" s="2"/>
      <c r="Y412" s="1"/>
      <c r="Z412" s="1"/>
      <c r="AA412" s="1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</row>
    <row r="413" spans="1:93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1"/>
      <c r="R413" s="1"/>
      <c r="S413" s="1"/>
      <c r="T413" s="1"/>
      <c r="U413" s="1"/>
      <c r="V413" s="2"/>
      <c r="W413" s="2"/>
      <c r="X413" s="2"/>
      <c r="Y413" s="1"/>
      <c r="Z413" s="1"/>
      <c r="AA413" s="1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</row>
    <row r="414" spans="1:93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1"/>
      <c r="R414" s="1"/>
      <c r="S414" s="1"/>
      <c r="T414" s="1"/>
      <c r="U414" s="1"/>
      <c r="V414" s="2"/>
      <c r="W414" s="2"/>
      <c r="X414" s="2"/>
      <c r="Y414" s="1"/>
      <c r="Z414" s="1"/>
      <c r="AA414" s="1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</row>
    <row r="415" spans="1:93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1"/>
      <c r="R415" s="1"/>
      <c r="S415" s="1"/>
      <c r="T415" s="1"/>
      <c r="U415" s="1"/>
      <c r="V415" s="2"/>
      <c r="W415" s="2"/>
      <c r="X415" s="2"/>
      <c r="Y415" s="1"/>
      <c r="Z415" s="1"/>
      <c r="AA415" s="1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</row>
    <row r="416" spans="1:93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1"/>
      <c r="R416" s="1"/>
      <c r="S416" s="1"/>
      <c r="T416" s="1"/>
      <c r="U416" s="1"/>
      <c r="V416" s="2"/>
      <c r="W416" s="2"/>
      <c r="X416" s="2"/>
      <c r="Y416" s="1"/>
      <c r="Z416" s="1"/>
      <c r="AA416" s="1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</row>
    <row r="417" spans="1:93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1"/>
      <c r="R417" s="1"/>
      <c r="S417" s="1"/>
      <c r="T417" s="1"/>
      <c r="U417" s="1"/>
      <c r="V417" s="2"/>
      <c r="W417" s="2"/>
      <c r="X417" s="2"/>
      <c r="Y417" s="1"/>
      <c r="Z417" s="1"/>
      <c r="AA417" s="1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</row>
    <row r="418" spans="1:93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1"/>
      <c r="R418" s="1"/>
      <c r="S418" s="1"/>
      <c r="T418" s="1"/>
      <c r="U418" s="1"/>
      <c r="V418" s="2"/>
      <c r="W418" s="2"/>
      <c r="X418" s="2"/>
      <c r="Y418" s="1"/>
      <c r="Z418" s="1"/>
      <c r="AA418" s="1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</row>
    <row r="419" spans="1:93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1"/>
      <c r="R419" s="1"/>
      <c r="S419" s="1"/>
      <c r="T419" s="1"/>
      <c r="U419" s="1"/>
      <c r="V419" s="2"/>
      <c r="W419" s="2"/>
      <c r="X419" s="2"/>
      <c r="Y419" s="1"/>
      <c r="Z419" s="1"/>
      <c r="AA419" s="1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</row>
    <row r="420" spans="1:93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1"/>
      <c r="R420" s="1"/>
      <c r="S420" s="1"/>
      <c r="T420" s="1"/>
      <c r="U420" s="1"/>
      <c r="V420" s="2"/>
      <c r="W420" s="2"/>
      <c r="X420" s="2"/>
      <c r="Y420" s="1"/>
      <c r="Z420" s="1"/>
      <c r="AA420" s="1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</row>
    <row r="421" spans="1:93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1"/>
      <c r="R421" s="1"/>
      <c r="S421" s="1"/>
      <c r="T421" s="1"/>
      <c r="U421" s="1"/>
      <c r="V421" s="2"/>
      <c r="W421" s="2"/>
      <c r="X421" s="2"/>
      <c r="Y421" s="1"/>
      <c r="Z421" s="1"/>
      <c r="AA421" s="1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</row>
    <row r="422" spans="1:93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1"/>
      <c r="R422" s="1"/>
      <c r="S422" s="1"/>
      <c r="T422" s="1"/>
      <c r="U422" s="1"/>
      <c r="V422" s="2"/>
      <c r="W422" s="2"/>
      <c r="X422" s="2"/>
      <c r="Y422" s="1"/>
      <c r="Z422" s="1"/>
      <c r="AA422" s="1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</row>
    <row r="423" spans="1:93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1"/>
      <c r="R423" s="1"/>
      <c r="S423" s="1"/>
      <c r="T423" s="1"/>
      <c r="U423" s="1"/>
      <c r="V423" s="2"/>
      <c r="W423" s="2"/>
      <c r="X423" s="2"/>
      <c r="Y423" s="1"/>
      <c r="Z423" s="1"/>
      <c r="AA423" s="1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</row>
    <row r="424" spans="1:93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1"/>
      <c r="R424" s="1"/>
      <c r="S424" s="1"/>
      <c r="T424" s="1"/>
      <c r="U424" s="1"/>
      <c r="V424" s="2"/>
      <c r="W424" s="2"/>
      <c r="X424" s="2"/>
      <c r="Y424" s="1"/>
      <c r="Z424" s="1"/>
      <c r="AA424" s="1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</row>
    <row r="425" spans="1:93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1"/>
      <c r="R425" s="1"/>
      <c r="S425" s="1"/>
      <c r="T425" s="1"/>
      <c r="U425" s="1"/>
      <c r="V425" s="2"/>
      <c r="W425" s="2"/>
      <c r="X425" s="2"/>
      <c r="Y425" s="1"/>
      <c r="Z425" s="1"/>
      <c r="AA425" s="1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</row>
    <row r="426" spans="1:93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1"/>
      <c r="R426" s="1"/>
      <c r="S426" s="1"/>
      <c r="T426" s="1"/>
      <c r="U426" s="1"/>
      <c r="V426" s="2"/>
      <c r="W426" s="2"/>
      <c r="X426" s="2"/>
      <c r="Y426" s="1"/>
      <c r="Z426" s="1"/>
      <c r="AA426" s="1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</row>
    <row r="427" spans="1:93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1"/>
      <c r="R427" s="1"/>
      <c r="S427" s="1"/>
      <c r="T427" s="1"/>
      <c r="U427" s="1"/>
      <c r="V427" s="2"/>
      <c r="W427" s="2"/>
      <c r="X427" s="2"/>
      <c r="Y427" s="1"/>
      <c r="Z427" s="1"/>
      <c r="AA427" s="1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</row>
    <row r="428" spans="1:93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1"/>
      <c r="R428" s="1"/>
      <c r="S428" s="1"/>
      <c r="T428" s="1"/>
      <c r="U428" s="1"/>
      <c r="V428" s="2"/>
      <c r="W428" s="2"/>
      <c r="X428" s="2"/>
      <c r="Y428" s="1"/>
      <c r="Z428" s="1"/>
      <c r="AA428" s="1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</row>
    <row r="429" spans="1:93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1"/>
      <c r="R429" s="1"/>
      <c r="S429" s="1"/>
      <c r="T429" s="1"/>
      <c r="U429" s="1"/>
      <c r="V429" s="2"/>
      <c r="W429" s="2"/>
      <c r="X429" s="2"/>
      <c r="Y429" s="1"/>
      <c r="Z429" s="1"/>
      <c r="AA429" s="1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</row>
    <row r="430" spans="1:93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1"/>
      <c r="R430" s="1"/>
      <c r="S430" s="1"/>
      <c r="T430" s="1"/>
      <c r="U430" s="1"/>
      <c r="V430" s="2"/>
      <c r="W430" s="2"/>
      <c r="X430" s="2"/>
      <c r="Y430" s="1"/>
      <c r="Z430" s="1"/>
      <c r="AA430" s="1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</row>
    <row r="431" spans="1:93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1"/>
      <c r="R431" s="1"/>
      <c r="S431" s="1"/>
      <c r="T431" s="1"/>
      <c r="U431" s="1"/>
      <c r="V431" s="2"/>
      <c r="W431" s="2"/>
      <c r="X431" s="2"/>
      <c r="Y431" s="1"/>
      <c r="Z431" s="1"/>
      <c r="AA431" s="1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</row>
    <row r="432" spans="1:93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1"/>
      <c r="R432" s="1"/>
      <c r="S432" s="1"/>
      <c r="T432" s="1"/>
      <c r="U432" s="1"/>
      <c r="V432" s="2"/>
      <c r="W432" s="2"/>
      <c r="X432" s="2"/>
      <c r="Y432" s="1"/>
      <c r="Z432" s="1"/>
      <c r="AA432" s="1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</row>
    <row r="433" spans="1:93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1"/>
      <c r="R433" s="1"/>
      <c r="S433" s="1"/>
      <c r="T433" s="1"/>
      <c r="U433" s="1"/>
      <c r="V433" s="2"/>
      <c r="W433" s="2"/>
      <c r="X433" s="2"/>
      <c r="Y433" s="1"/>
      <c r="Z433" s="1"/>
      <c r="AA433" s="1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</row>
    <row r="434" spans="1:93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1"/>
      <c r="R434" s="1"/>
      <c r="S434" s="1"/>
      <c r="T434" s="1"/>
      <c r="U434" s="1"/>
      <c r="V434" s="2"/>
      <c r="W434" s="2"/>
      <c r="X434" s="2"/>
      <c r="Y434" s="1"/>
      <c r="Z434" s="1"/>
      <c r="AA434" s="1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</row>
    <row r="435" spans="1:93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1"/>
      <c r="R435" s="1"/>
      <c r="S435" s="1"/>
      <c r="T435" s="1"/>
      <c r="U435" s="1"/>
      <c r="V435" s="2"/>
      <c r="W435" s="2"/>
      <c r="X435" s="2"/>
      <c r="Y435" s="1"/>
      <c r="Z435" s="1"/>
      <c r="AA435" s="1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</row>
    <row r="436" spans="1:93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1"/>
      <c r="R436" s="1"/>
      <c r="S436" s="1"/>
      <c r="T436" s="1"/>
      <c r="U436" s="1"/>
      <c r="V436" s="2"/>
      <c r="W436" s="2"/>
      <c r="X436" s="2"/>
      <c r="Y436" s="1"/>
      <c r="Z436" s="1"/>
      <c r="AA436" s="1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</row>
    <row r="437" spans="1:93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1"/>
      <c r="R437" s="1"/>
      <c r="S437" s="1"/>
      <c r="T437" s="1"/>
      <c r="U437" s="1"/>
      <c r="V437" s="2"/>
      <c r="W437" s="2"/>
      <c r="X437" s="2"/>
      <c r="Y437" s="1"/>
      <c r="Z437" s="1"/>
      <c r="AA437" s="1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</row>
    <row r="438" spans="1:93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1"/>
      <c r="R438" s="1"/>
      <c r="S438" s="1"/>
      <c r="T438" s="1"/>
      <c r="U438" s="1"/>
      <c r="V438" s="2"/>
      <c r="W438" s="2"/>
      <c r="X438" s="2"/>
      <c r="Y438" s="1"/>
      <c r="Z438" s="1"/>
      <c r="AA438" s="1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</row>
    <row r="439" spans="1:93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1"/>
      <c r="R439" s="1"/>
      <c r="S439" s="1"/>
      <c r="T439" s="1"/>
      <c r="U439" s="1"/>
      <c r="V439" s="2"/>
      <c r="W439" s="2"/>
      <c r="X439" s="2"/>
      <c r="Y439" s="1"/>
      <c r="Z439" s="1"/>
      <c r="AA439" s="1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</row>
    <row r="440" spans="1:93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1"/>
      <c r="R440" s="1"/>
      <c r="S440" s="1"/>
      <c r="T440" s="1"/>
      <c r="U440" s="1"/>
      <c r="V440" s="2"/>
      <c r="W440" s="2"/>
      <c r="X440" s="2"/>
      <c r="Y440" s="1"/>
      <c r="Z440" s="1"/>
      <c r="AA440" s="1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</row>
    <row r="441" spans="1:93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1"/>
      <c r="R441" s="1"/>
      <c r="S441" s="1"/>
      <c r="T441" s="1"/>
      <c r="U441" s="1"/>
      <c r="V441" s="2"/>
      <c r="W441" s="2"/>
      <c r="X441" s="2"/>
      <c r="Y441" s="1"/>
      <c r="Z441" s="1"/>
      <c r="AA441" s="1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</row>
    <row r="442" spans="1:93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1"/>
      <c r="R442" s="1"/>
      <c r="S442" s="1"/>
      <c r="T442" s="1"/>
      <c r="U442" s="1"/>
      <c r="V442" s="2"/>
      <c r="W442" s="2"/>
      <c r="X442" s="2"/>
      <c r="Y442" s="1"/>
      <c r="Z442" s="1"/>
      <c r="AA442" s="1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</row>
    <row r="443" spans="1:93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1"/>
      <c r="R443" s="1"/>
      <c r="S443" s="1"/>
      <c r="T443" s="1"/>
      <c r="U443" s="1"/>
      <c r="V443" s="2"/>
      <c r="W443" s="2"/>
      <c r="X443" s="2"/>
      <c r="Y443" s="1"/>
      <c r="Z443" s="1"/>
      <c r="AA443" s="1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</row>
    <row r="444" spans="1:93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1"/>
      <c r="R444" s="1"/>
      <c r="S444" s="1"/>
      <c r="T444" s="1"/>
      <c r="U444" s="1"/>
      <c r="V444" s="2"/>
      <c r="W444" s="2"/>
      <c r="X444" s="2"/>
      <c r="Y444" s="1"/>
      <c r="Z444" s="1"/>
      <c r="AA444" s="1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</row>
    <row r="445" spans="1:93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1"/>
      <c r="R445" s="1"/>
      <c r="S445" s="1"/>
      <c r="T445" s="1"/>
      <c r="U445" s="1"/>
      <c r="V445" s="2"/>
      <c r="W445" s="2"/>
      <c r="X445" s="2"/>
      <c r="Y445" s="1"/>
      <c r="Z445" s="1"/>
      <c r="AA445" s="1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</row>
    <row r="446" spans="1:93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1"/>
      <c r="R446" s="1"/>
      <c r="S446" s="1"/>
      <c r="T446" s="1"/>
      <c r="U446" s="1"/>
      <c r="V446" s="2"/>
      <c r="W446" s="2"/>
      <c r="X446" s="2"/>
      <c r="Y446" s="1"/>
      <c r="Z446" s="1"/>
      <c r="AA446" s="1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</row>
    <row r="447" spans="1:93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1"/>
      <c r="R447" s="1"/>
      <c r="S447" s="1"/>
      <c r="T447" s="1"/>
      <c r="U447" s="1"/>
      <c r="V447" s="2"/>
      <c r="W447" s="2"/>
      <c r="X447" s="2"/>
      <c r="Y447" s="1"/>
      <c r="Z447" s="1"/>
      <c r="AA447" s="1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</row>
    <row r="448" spans="1:93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1"/>
      <c r="R448" s="1"/>
      <c r="S448" s="1"/>
      <c r="T448" s="1"/>
      <c r="U448" s="1"/>
      <c r="V448" s="2"/>
      <c r="W448" s="2"/>
      <c r="X448" s="2"/>
      <c r="Y448" s="1"/>
      <c r="Z448" s="1"/>
      <c r="AA448" s="1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</row>
    <row r="449" spans="1:93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1"/>
      <c r="R449" s="1"/>
      <c r="S449" s="1"/>
      <c r="T449" s="1"/>
      <c r="U449" s="1"/>
      <c r="V449" s="2"/>
      <c r="W449" s="2"/>
      <c r="X449" s="2"/>
      <c r="Y449" s="1"/>
      <c r="Z449" s="1"/>
      <c r="AA449" s="1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</row>
    <row r="450" spans="1:93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1"/>
      <c r="R450" s="1"/>
      <c r="S450" s="1"/>
      <c r="T450" s="1"/>
      <c r="U450" s="1"/>
      <c r="V450" s="2"/>
      <c r="W450" s="2"/>
      <c r="X450" s="2"/>
      <c r="Y450" s="1"/>
      <c r="Z450" s="1"/>
      <c r="AA450" s="1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</row>
    <row r="451" spans="1:93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1"/>
      <c r="R451" s="1"/>
      <c r="S451" s="1"/>
      <c r="T451" s="1"/>
      <c r="U451" s="1"/>
      <c r="V451" s="2"/>
      <c r="W451" s="2"/>
      <c r="X451" s="2"/>
      <c r="Y451" s="1"/>
      <c r="Z451" s="1"/>
      <c r="AA451" s="1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</row>
    <row r="452" spans="1:93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1"/>
      <c r="R452" s="1"/>
      <c r="S452" s="1"/>
      <c r="T452" s="1"/>
      <c r="U452" s="1"/>
      <c r="V452" s="2"/>
      <c r="W452" s="2"/>
      <c r="X452" s="2"/>
      <c r="Y452" s="1"/>
      <c r="Z452" s="1"/>
      <c r="AA452" s="1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</row>
    <row r="453" spans="1:93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1"/>
      <c r="R453" s="1"/>
      <c r="S453" s="1"/>
      <c r="T453" s="1"/>
      <c r="U453" s="1"/>
      <c r="V453" s="2"/>
      <c r="W453" s="2"/>
      <c r="X453" s="2"/>
      <c r="Y453" s="1"/>
      <c r="Z453" s="1"/>
      <c r="AA453" s="1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</row>
    <row r="454" spans="1:93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1"/>
      <c r="R454" s="1"/>
      <c r="S454" s="1"/>
      <c r="T454" s="1"/>
      <c r="U454" s="1"/>
      <c r="V454" s="2"/>
      <c r="W454" s="2"/>
      <c r="X454" s="2"/>
      <c r="Y454" s="1"/>
      <c r="Z454" s="1"/>
      <c r="AA454" s="1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</row>
    <row r="455" spans="1:93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1"/>
      <c r="R455" s="1"/>
      <c r="S455" s="1"/>
      <c r="T455" s="1"/>
      <c r="U455" s="1"/>
      <c r="V455" s="2"/>
      <c r="W455" s="2"/>
      <c r="X455" s="2"/>
      <c r="Y455" s="1"/>
      <c r="Z455" s="1"/>
      <c r="AA455" s="1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</row>
    <row r="456" spans="1:93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1"/>
      <c r="R456" s="1"/>
      <c r="S456" s="1"/>
      <c r="T456" s="1"/>
      <c r="U456" s="1"/>
      <c r="V456" s="2"/>
      <c r="W456" s="2"/>
      <c r="X456" s="2"/>
      <c r="Y456" s="1"/>
      <c r="Z456" s="1"/>
      <c r="AA456" s="1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</row>
    <row r="457" spans="1:93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1"/>
      <c r="R457" s="1"/>
      <c r="S457" s="1"/>
      <c r="T457" s="1"/>
      <c r="U457" s="1"/>
      <c r="V457" s="2"/>
      <c r="W457" s="2"/>
      <c r="X457" s="2"/>
      <c r="Y457" s="1"/>
      <c r="Z457" s="1"/>
      <c r="AA457" s="1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</row>
    <row r="458" spans="1:93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1"/>
      <c r="R458" s="1"/>
      <c r="S458" s="1"/>
      <c r="T458" s="1"/>
      <c r="U458" s="1"/>
      <c r="V458" s="2"/>
      <c r="W458" s="2"/>
      <c r="X458" s="2"/>
      <c r="Y458" s="1"/>
      <c r="Z458" s="1"/>
      <c r="AA458" s="1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</row>
    <row r="459" spans="1:93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1"/>
      <c r="R459" s="1"/>
      <c r="S459" s="1"/>
      <c r="T459" s="1"/>
      <c r="U459" s="1"/>
      <c r="V459" s="2"/>
      <c r="W459" s="2"/>
      <c r="X459" s="2"/>
      <c r="Y459" s="1"/>
      <c r="Z459" s="1"/>
      <c r="AA459" s="1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</row>
    <row r="460" spans="1:93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1"/>
      <c r="R460" s="1"/>
      <c r="S460" s="1"/>
      <c r="T460" s="1"/>
      <c r="U460" s="1"/>
      <c r="V460" s="2"/>
      <c r="W460" s="2"/>
      <c r="X460" s="2"/>
      <c r="Y460" s="1"/>
      <c r="Z460" s="1"/>
      <c r="AA460" s="1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</row>
    <row r="461" spans="1:93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1"/>
      <c r="R461" s="1"/>
      <c r="S461" s="1"/>
      <c r="T461" s="1"/>
      <c r="U461" s="1"/>
      <c r="V461" s="2"/>
      <c r="W461" s="2"/>
      <c r="X461" s="2"/>
      <c r="Y461" s="1"/>
      <c r="Z461" s="1"/>
      <c r="AA461" s="1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</row>
    <row r="462" spans="1:93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1"/>
      <c r="R462" s="1"/>
      <c r="S462" s="1"/>
      <c r="T462" s="1"/>
      <c r="U462" s="1"/>
      <c r="V462" s="2"/>
      <c r="W462" s="2"/>
      <c r="X462" s="2"/>
      <c r="Y462" s="1"/>
      <c r="Z462" s="1"/>
      <c r="AA462" s="1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</row>
    <row r="463" spans="1:93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1"/>
      <c r="R463" s="1"/>
      <c r="S463" s="1"/>
      <c r="T463" s="1"/>
      <c r="U463" s="1"/>
      <c r="V463" s="2"/>
      <c r="W463" s="2"/>
      <c r="X463" s="2"/>
      <c r="Y463" s="1"/>
      <c r="Z463" s="1"/>
      <c r="AA463" s="1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</row>
    <row r="464" spans="1:93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1"/>
      <c r="R464" s="1"/>
      <c r="S464" s="1"/>
      <c r="T464" s="1"/>
      <c r="U464" s="1"/>
      <c r="V464" s="2"/>
      <c r="W464" s="2"/>
      <c r="X464" s="2"/>
      <c r="Y464" s="1"/>
      <c r="Z464" s="1"/>
      <c r="AA464" s="1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</row>
    <row r="465" spans="1:93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1"/>
      <c r="R465" s="1"/>
      <c r="S465" s="1"/>
      <c r="T465" s="1"/>
      <c r="U465" s="1"/>
      <c r="V465" s="2"/>
      <c r="W465" s="2"/>
      <c r="X465" s="2"/>
      <c r="Y465" s="1"/>
      <c r="Z465" s="1"/>
      <c r="AA465" s="1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</row>
    <row r="466" spans="1:93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1"/>
      <c r="R466" s="1"/>
      <c r="S466" s="1"/>
      <c r="T466" s="1"/>
      <c r="U466" s="1"/>
      <c r="V466" s="2"/>
      <c r="W466" s="2"/>
      <c r="X466" s="2"/>
      <c r="Y466" s="1"/>
      <c r="Z466" s="1"/>
      <c r="AA466" s="1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</row>
    <row r="467" spans="1:93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1"/>
      <c r="R467" s="1"/>
      <c r="S467" s="1"/>
      <c r="T467" s="1"/>
      <c r="U467" s="1"/>
      <c r="V467" s="2"/>
      <c r="W467" s="2"/>
      <c r="X467" s="2"/>
      <c r="Y467" s="1"/>
      <c r="Z467" s="1"/>
      <c r="AA467" s="1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</row>
    <row r="468" spans="1:93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1"/>
      <c r="R468" s="1"/>
      <c r="S468" s="1"/>
      <c r="T468" s="1"/>
      <c r="U468" s="1"/>
      <c r="V468" s="2"/>
      <c r="W468" s="2"/>
      <c r="X468" s="2"/>
      <c r="Y468" s="1"/>
      <c r="Z468" s="1"/>
      <c r="AA468" s="1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</row>
    <row r="469" spans="1:93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1"/>
      <c r="R469" s="1"/>
      <c r="S469" s="1"/>
      <c r="T469" s="1"/>
      <c r="U469" s="1"/>
      <c r="V469" s="2"/>
      <c r="W469" s="2"/>
      <c r="X469" s="2"/>
      <c r="Y469" s="1"/>
      <c r="Z469" s="1"/>
      <c r="AA469" s="1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</row>
    <row r="470" spans="1:93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1"/>
      <c r="R470" s="1"/>
      <c r="S470" s="1"/>
      <c r="T470" s="1"/>
      <c r="U470" s="1"/>
      <c r="V470" s="2"/>
      <c r="W470" s="2"/>
      <c r="X470" s="2"/>
      <c r="Y470" s="1"/>
      <c r="Z470" s="1"/>
      <c r="AA470" s="1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</row>
    <row r="471" spans="1:93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1"/>
      <c r="R471" s="1"/>
      <c r="S471" s="1"/>
      <c r="T471" s="1"/>
      <c r="U471" s="1"/>
      <c r="V471" s="2"/>
      <c r="W471" s="2"/>
      <c r="X471" s="2"/>
      <c r="Y471" s="1"/>
      <c r="Z471" s="1"/>
      <c r="AA471" s="1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</row>
    <row r="472" spans="1:93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1"/>
      <c r="R472" s="1"/>
      <c r="S472" s="1"/>
      <c r="T472" s="1"/>
      <c r="U472" s="1"/>
      <c r="V472" s="2"/>
      <c r="W472" s="2"/>
      <c r="X472" s="2"/>
      <c r="Y472" s="1"/>
      <c r="Z472" s="1"/>
      <c r="AA472" s="1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</row>
    <row r="473" spans="1:93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1"/>
      <c r="R473" s="1"/>
      <c r="S473" s="1"/>
      <c r="T473" s="1"/>
      <c r="U473" s="1"/>
      <c r="V473" s="2"/>
      <c r="W473" s="2"/>
      <c r="X473" s="2"/>
      <c r="Y473" s="1"/>
      <c r="Z473" s="1"/>
      <c r="AA473" s="1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</row>
    <row r="474" spans="1:93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1"/>
      <c r="R474" s="1"/>
      <c r="S474" s="1"/>
      <c r="T474" s="1"/>
      <c r="U474" s="1"/>
      <c r="V474" s="2"/>
      <c r="W474" s="2"/>
      <c r="X474" s="2"/>
      <c r="Y474" s="1"/>
      <c r="Z474" s="1"/>
      <c r="AA474" s="1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</row>
    <row r="475" spans="1:93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1"/>
      <c r="R475" s="1"/>
      <c r="S475" s="1"/>
      <c r="T475" s="1"/>
      <c r="U475" s="1"/>
      <c r="V475" s="2"/>
      <c r="W475" s="2"/>
      <c r="X475" s="2"/>
      <c r="Y475" s="1"/>
      <c r="Z475" s="1"/>
      <c r="AA475" s="1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</row>
    <row r="476" spans="1:93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1"/>
      <c r="R476" s="1"/>
      <c r="S476" s="1"/>
      <c r="T476" s="1"/>
      <c r="U476" s="1"/>
      <c r="V476" s="2"/>
      <c r="W476" s="2"/>
      <c r="X476" s="2"/>
      <c r="Y476" s="1"/>
      <c r="Z476" s="1"/>
      <c r="AA476" s="1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</row>
    <row r="477" spans="1:93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1"/>
      <c r="R477" s="1"/>
      <c r="S477" s="1"/>
      <c r="T477" s="1"/>
      <c r="U477" s="1"/>
      <c r="V477" s="2"/>
      <c r="W477" s="2"/>
      <c r="X477" s="2"/>
      <c r="Y477" s="1"/>
      <c r="Z477" s="1"/>
      <c r="AA477" s="1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</row>
    <row r="478" spans="1:93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1"/>
      <c r="R478" s="1"/>
      <c r="S478" s="1"/>
      <c r="T478" s="1"/>
      <c r="U478" s="1"/>
      <c r="V478" s="2"/>
      <c r="W478" s="2"/>
      <c r="X478" s="2"/>
      <c r="Y478" s="1"/>
      <c r="Z478" s="1"/>
      <c r="AA478" s="1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</row>
    <row r="479" spans="1:93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1"/>
      <c r="R479" s="1"/>
      <c r="S479" s="1"/>
      <c r="T479" s="1"/>
      <c r="U479" s="1"/>
      <c r="V479" s="2"/>
      <c r="W479" s="2"/>
      <c r="X479" s="2"/>
      <c r="Y479" s="1"/>
      <c r="Z479" s="1"/>
      <c r="AA479" s="1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</row>
    <row r="480" spans="1:93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1"/>
      <c r="R480" s="1"/>
      <c r="S480" s="1"/>
      <c r="T480" s="1"/>
      <c r="U480" s="1"/>
      <c r="V480" s="2"/>
      <c r="W480" s="2"/>
      <c r="X480" s="2"/>
      <c r="Y480" s="1"/>
      <c r="Z480" s="1"/>
      <c r="AA480" s="1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</row>
    <row r="481" spans="1:93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1"/>
      <c r="R481" s="1"/>
      <c r="S481" s="1"/>
      <c r="T481" s="1"/>
      <c r="U481" s="1"/>
      <c r="V481" s="2"/>
      <c r="W481" s="2"/>
      <c r="X481" s="2"/>
      <c r="Y481" s="1"/>
      <c r="Z481" s="1"/>
      <c r="AA481" s="1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</row>
    <row r="482" spans="1:93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1"/>
      <c r="R482" s="1"/>
      <c r="S482" s="1"/>
      <c r="T482" s="1"/>
      <c r="U482" s="1"/>
      <c r="V482" s="2"/>
      <c r="W482" s="2"/>
      <c r="X482" s="2"/>
      <c r="Y482" s="1"/>
      <c r="Z482" s="1"/>
      <c r="AA482" s="1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</row>
    <row r="483" spans="1:93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1"/>
      <c r="R483" s="1"/>
      <c r="S483" s="1"/>
      <c r="T483" s="1"/>
      <c r="U483" s="1"/>
      <c r="V483" s="2"/>
      <c r="W483" s="2"/>
      <c r="X483" s="2"/>
      <c r="Y483" s="1"/>
      <c r="Z483" s="1"/>
      <c r="AA483" s="1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</row>
    <row r="484" spans="1:93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1"/>
      <c r="R484" s="1"/>
      <c r="S484" s="1"/>
      <c r="T484" s="1"/>
      <c r="U484" s="1"/>
      <c r="V484" s="2"/>
      <c r="W484" s="2"/>
      <c r="X484" s="2"/>
      <c r="Y484" s="1"/>
      <c r="Z484" s="1"/>
      <c r="AA484" s="1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</row>
    <row r="485" spans="1:93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1"/>
      <c r="R485" s="1"/>
      <c r="S485" s="1"/>
      <c r="T485" s="1"/>
      <c r="U485" s="1"/>
      <c r="V485" s="2"/>
      <c r="W485" s="2"/>
      <c r="X485" s="2"/>
      <c r="Y485" s="1"/>
      <c r="Z485" s="1"/>
      <c r="AA485" s="1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</row>
    <row r="486" spans="1:93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1"/>
      <c r="R486" s="1"/>
      <c r="S486" s="1"/>
      <c r="T486" s="1"/>
      <c r="U486" s="1"/>
      <c r="V486" s="2"/>
      <c r="W486" s="2"/>
      <c r="X486" s="2"/>
      <c r="Y486" s="1"/>
      <c r="Z486" s="1"/>
      <c r="AA486" s="1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</row>
    <row r="487" spans="1:93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1"/>
      <c r="R487" s="1"/>
      <c r="S487" s="1"/>
      <c r="T487" s="1"/>
      <c r="U487" s="1"/>
      <c r="V487" s="2"/>
      <c r="W487" s="2"/>
      <c r="X487" s="2"/>
      <c r="Y487" s="1"/>
      <c r="Z487" s="1"/>
      <c r="AA487" s="1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</row>
    <row r="488" spans="1:93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1"/>
      <c r="R488" s="1"/>
      <c r="S488" s="1"/>
      <c r="T488" s="1"/>
      <c r="U488" s="1"/>
      <c r="V488" s="2"/>
      <c r="W488" s="2"/>
      <c r="X488" s="2"/>
      <c r="Y488" s="1"/>
      <c r="Z488" s="1"/>
      <c r="AA488" s="1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</row>
    <row r="489" spans="1:93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1"/>
      <c r="R489" s="1"/>
      <c r="S489" s="1"/>
      <c r="T489" s="1"/>
      <c r="U489" s="1"/>
      <c r="V489" s="2"/>
      <c r="W489" s="2"/>
      <c r="X489" s="2"/>
      <c r="Y489" s="1"/>
      <c r="Z489" s="1"/>
      <c r="AA489" s="1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</row>
    <row r="490" spans="1:93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1"/>
      <c r="R490" s="1"/>
      <c r="S490" s="1"/>
      <c r="T490" s="1"/>
      <c r="U490" s="1"/>
      <c r="V490" s="2"/>
      <c r="W490" s="2"/>
      <c r="X490" s="2"/>
      <c r="Y490" s="1"/>
      <c r="Z490" s="1"/>
      <c r="AA490" s="1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</row>
    <row r="491" spans="1:93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1"/>
      <c r="R491" s="1"/>
      <c r="S491" s="1"/>
      <c r="T491" s="1"/>
      <c r="U491" s="1"/>
      <c r="V491" s="2"/>
      <c r="W491" s="2"/>
      <c r="X491" s="2"/>
      <c r="Y491" s="1"/>
      <c r="Z491" s="1"/>
      <c r="AA491" s="1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</row>
    <row r="492" spans="1:93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1"/>
      <c r="R492" s="1"/>
      <c r="S492" s="1"/>
      <c r="T492" s="1"/>
      <c r="U492" s="1"/>
      <c r="V492" s="2"/>
      <c r="W492" s="2"/>
      <c r="X492" s="2"/>
      <c r="Y492" s="1"/>
      <c r="Z492" s="1"/>
      <c r="AA492" s="1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</row>
    <row r="493" spans="1:93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1"/>
      <c r="R493" s="1"/>
      <c r="S493" s="1"/>
      <c r="T493" s="1"/>
      <c r="U493" s="1"/>
      <c r="V493" s="2"/>
      <c r="W493" s="2"/>
      <c r="X493" s="2"/>
      <c r="Y493" s="1"/>
      <c r="Z493" s="1"/>
      <c r="AA493" s="1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</row>
    <row r="494" spans="1:93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1"/>
      <c r="R494" s="1"/>
      <c r="S494" s="1"/>
      <c r="T494" s="1"/>
      <c r="U494" s="1"/>
      <c r="V494" s="2"/>
      <c r="W494" s="2"/>
      <c r="X494" s="2"/>
      <c r="Y494" s="1"/>
      <c r="Z494" s="1"/>
      <c r="AA494" s="1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</row>
    <row r="495" spans="1:93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1"/>
      <c r="R495" s="1"/>
      <c r="S495" s="1"/>
      <c r="T495" s="1"/>
      <c r="U495" s="1"/>
      <c r="V495" s="2"/>
      <c r="W495" s="2"/>
      <c r="X495" s="2"/>
      <c r="Y495" s="1"/>
      <c r="Z495" s="1"/>
      <c r="AA495" s="1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</row>
    <row r="496" spans="1:93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1"/>
      <c r="R496" s="1"/>
      <c r="S496" s="1"/>
      <c r="T496" s="1"/>
      <c r="U496" s="1"/>
      <c r="V496" s="2"/>
      <c r="W496" s="2"/>
      <c r="X496" s="2"/>
      <c r="Y496" s="1"/>
      <c r="Z496" s="1"/>
      <c r="AA496" s="1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</row>
    <row r="497" spans="1:93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1"/>
      <c r="R497" s="1"/>
      <c r="S497" s="1"/>
      <c r="T497" s="1"/>
      <c r="U497" s="1"/>
      <c r="V497" s="2"/>
      <c r="W497" s="2"/>
      <c r="X497" s="2"/>
      <c r="Y497" s="1"/>
      <c r="Z497" s="1"/>
      <c r="AA497" s="1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</row>
    <row r="498" spans="1:93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1"/>
      <c r="R498" s="1"/>
      <c r="S498" s="1"/>
      <c r="T498" s="1"/>
      <c r="U498" s="1"/>
      <c r="V498" s="2"/>
      <c r="W498" s="2"/>
      <c r="X498" s="2"/>
      <c r="Y498" s="1"/>
      <c r="Z498" s="1"/>
      <c r="AA498" s="1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</row>
    <row r="499" spans="1:93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1"/>
      <c r="R499" s="1"/>
      <c r="S499" s="1"/>
      <c r="T499" s="1"/>
      <c r="U499" s="1"/>
      <c r="V499" s="2"/>
      <c r="W499" s="2"/>
      <c r="X499" s="2"/>
      <c r="Y499" s="1"/>
      <c r="Z499" s="1"/>
      <c r="AA499" s="1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</row>
    <row r="500" spans="1:93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1"/>
      <c r="R500" s="1"/>
      <c r="S500" s="1"/>
      <c r="T500" s="1"/>
      <c r="U500" s="1"/>
      <c r="V500" s="2"/>
      <c r="W500" s="2"/>
      <c r="X500" s="2"/>
      <c r="Y500" s="1"/>
      <c r="Z500" s="1"/>
      <c r="AA500" s="1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</row>
    <row r="501" spans="1:93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1"/>
      <c r="R501" s="1"/>
      <c r="S501" s="1"/>
      <c r="T501" s="1"/>
      <c r="U501" s="1"/>
      <c r="V501" s="2"/>
      <c r="W501" s="2"/>
      <c r="X501" s="2"/>
      <c r="Y501" s="1"/>
      <c r="Z501" s="1"/>
      <c r="AA501" s="1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</row>
    <row r="502" spans="1:93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1"/>
      <c r="R502" s="1"/>
      <c r="S502" s="1"/>
      <c r="T502" s="1"/>
      <c r="U502" s="1"/>
      <c r="V502" s="2"/>
      <c r="W502" s="2"/>
      <c r="X502" s="2"/>
      <c r="Y502" s="1"/>
      <c r="Z502" s="1"/>
      <c r="AA502" s="1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</row>
    <row r="503" spans="1:93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1"/>
      <c r="R503" s="1"/>
      <c r="S503" s="1"/>
      <c r="T503" s="1"/>
      <c r="U503" s="1"/>
      <c r="V503" s="2"/>
      <c r="W503" s="2"/>
      <c r="X503" s="2"/>
      <c r="Y503" s="1"/>
      <c r="Z503" s="1"/>
      <c r="AA503" s="1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</row>
    <row r="504" spans="1:93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1"/>
      <c r="R504" s="1"/>
      <c r="S504" s="1"/>
      <c r="T504" s="1"/>
      <c r="U504" s="1"/>
      <c r="V504" s="2"/>
      <c r="W504" s="2"/>
      <c r="X504" s="2"/>
      <c r="Y504" s="1"/>
      <c r="Z504" s="1"/>
      <c r="AA504" s="1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</row>
    <row r="505" spans="1:93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1"/>
      <c r="R505" s="1"/>
      <c r="S505" s="1"/>
      <c r="T505" s="1"/>
      <c r="U505" s="1"/>
      <c r="V505" s="2"/>
      <c r="W505" s="2"/>
      <c r="X505" s="2"/>
      <c r="Y505" s="1"/>
      <c r="Z505" s="1"/>
      <c r="AA505" s="1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</row>
    <row r="506" spans="1:93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1"/>
      <c r="R506" s="1"/>
      <c r="S506" s="1"/>
      <c r="T506" s="1"/>
      <c r="U506" s="1"/>
      <c r="V506" s="2"/>
      <c r="W506" s="2"/>
      <c r="X506" s="2"/>
      <c r="Y506" s="1"/>
      <c r="Z506" s="1"/>
      <c r="AA506" s="1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</row>
    <row r="507" spans="1:93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1"/>
      <c r="R507" s="1"/>
      <c r="S507" s="1"/>
      <c r="T507" s="1"/>
      <c r="U507" s="1"/>
      <c r="V507" s="2"/>
      <c r="W507" s="2"/>
      <c r="X507" s="2"/>
      <c r="Y507" s="1"/>
      <c r="Z507" s="1"/>
      <c r="AA507" s="1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</row>
    <row r="508" spans="1:93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1"/>
      <c r="R508" s="1"/>
      <c r="S508" s="1"/>
      <c r="T508" s="1"/>
      <c r="U508" s="1"/>
      <c r="V508" s="2"/>
      <c r="W508" s="2"/>
      <c r="X508" s="2"/>
      <c r="Y508" s="1"/>
      <c r="Z508" s="1"/>
      <c r="AA508" s="1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</row>
    <row r="509" spans="1:93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1"/>
      <c r="R509" s="1"/>
      <c r="S509" s="1"/>
      <c r="T509" s="1"/>
      <c r="U509" s="1"/>
      <c r="V509" s="2"/>
      <c r="W509" s="2"/>
      <c r="X509" s="2"/>
      <c r="Y509" s="1"/>
      <c r="Z509" s="1"/>
      <c r="AA509" s="1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</row>
    <row r="510" spans="1:93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1"/>
      <c r="R510" s="1"/>
      <c r="S510" s="1"/>
      <c r="T510" s="1"/>
      <c r="U510" s="1"/>
      <c r="V510" s="2"/>
      <c r="W510" s="2"/>
      <c r="X510" s="2"/>
      <c r="Y510" s="1"/>
      <c r="Z510" s="1"/>
      <c r="AA510" s="1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</row>
    <row r="511" spans="1:93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1"/>
      <c r="R511" s="1"/>
      <c r="S511" s="1"/>
      <c r="T511" s="1"/>
      <c r="U511" s="1"/>
      <c r="V511" s="2"/>
      <c r="W511" s="2"/>
      <c r="X511" s="2"/>
      <c r="Y511" s="1"/>
      <c r="Z511" s="1"/>
      <c r="AA511" s="1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</row>
    <row r="512" spans="1:93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1"/>
      <c r="R512" s="1"/>
      <c r="S512" s="1"/>
      <c r="T512" s="1"/>
      <c r="U512" s="1"/>
      <c r="V512" s="2"/>
      <c r="W512" s="2"/>
      <c r="X512" s="2"/>
      <c r="Y512" s="1"/>
      <c r="Z512" s="1"/>
      <c r="AA512" s="1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</row>
    <row r="513" spans="1:93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1"/>
      <c r="R513" s="1"/>
      <c r="S513" s="1"/>
      <c r="T513" s="1"/>
      <c r="U513" s="1"/>
      <c r="V513" s="2"/>
      <c r="W513" s="2"/>
      <c r="X513" s="2"/>
      <c r="Y513" s="1"/>
      <c r="Z513" s="1"/>
      <c r="AA513" s="1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</row>
    <row r="514" spans="1:93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1"/>
      <c r="R514" s="1"/>
      <c r="S514" s="1"/>
      <c r="T514" s="1"/>
      <c r="U514" s="1"/>
      <c r="V514" s="2"/>
      <c r="W514" s="2"/>
      <c r="X514" s="2"/>
      <c r="Y514" s="1"/>
      <c r="Z514" s="1"/>
      <c r="AA514" s="1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</row>
    <row r="515" spans="1:93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1"/>
      <c r="R515" s="1"/>
      <c r="S515" s="1"/>
      <c r="T515" s="1"/>
      <c r="U515" s="1"/>
      <c r="V515" s="2"/>
      <c r="W515" s="2"/>
      <c r="X515" s="2"/>
      <c r="Y515" s="1"/>
      <c r="Z515" s="1"/>
      <c r="AA515" s="1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</row>
    <row r="516" spans="1:93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1"/>
      <c r="R516" s="1"/>
      <c r="S516" s="1"/>
      <c r="T516" s="1"/>
      <c r="U516" s="1"/>
      <c r="V516" s="2"/>
      <c r="W516" s="2"/>
      <c r="X516" s="2"/>
      <c r="Y516" s="1"/>
      <c r="Z516" s="1"/>
      <c r="AA516" s="1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</row>
    <row r="517" spans="1:93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1"/>
      <c r="R517" s="1"/>
      <c r="S517" s="1"/>
      <c r="T517" s="1"/>
      <c r="U517" s="1"/>
      <c r="V517" s="2"/>
      <c r="W517" s="2"/>
      <c r="X517" s="2"/>
      <c r="Y517" s="1"/>
      <c r="Z517" s="1"/>
      <c r="AA517" s="1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</row>
    <row r="518" spans="1:93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1"/>
      <c r="R518" s="1"/>
      <c r="S518" s="1"/>
      <c r="T518" s="1"/>
      <c r="U518" s="1"/>
      <c r="V518" s="2"/>
      <c r="W518" s="2"/>
      <c r="X518" s="2"/>
      <c r="Y518" s="1"/>
      <c r="Z518" s="1"/>
      <c r="AA518" s="1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</row>
    <row r="519" spans="1:93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1"/>
      <c r="R519" s="1"/>
      <c r="S519" s="1"/>
      <c r="T519" s="1"/>
      <c r="U519" s="1"/>
      <c r="V519" s="2"/>
      <c r="W519" s="2"/>
      <c r="X519" s="2"/>
      <c r="Y519" s="1"/>
      <c r="Z519" s="1"/>
      <c r="AA519" s="1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</row>
    <row r="520" spans="1:93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1"/>
      <c r="R520" s="1"/>
      <c r="S520" s="1"/>
      <c r="T520" s="1"/>
      <c r="U520" s="1"/>
      <c r="V520" s="2"/>
      <c r="W520" s="2"/>
      <c r="X520" s="2"/>
      <c r="Y520" s="1"/>
      <c r="Z520" s="1"/>
      <c r="AA520" s="1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</row>
    <row r="521" spans="1:93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1"/>
      <c r="R521" s="1"/>
      <c r="S521" s="1"/>
      <c r="T521" s="1"/>
      <c r="U521" s="1"/>
      <c r="V521" s="2"/>
      <c r="W521" s="2"/>
      <c r="X521" s="2"/>
      <c r="Y521" s="1"/>
      <c r="Z521" s="1"/>
      <c r="AA521" s="1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</row>
    <row r="522" spans="1:93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1"/>
      <c r="R522" s="1"/>
      <c r="S522" s="1"/>
      <c r="T522" s="1"/>
      <c r="U522" s="1"/>
      <c r="V522" s="2"/>
      <c r="W522" s="2"/>
      <c r="X522" s="2"/>
      <c r="Y522" s="1"/>
      <c r="Z522" s="1"/>
      <c r="AA522" s="1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</row>
    <row r="523" spans="1:93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1"/>
      <c r="R523" s="1"/>
      <c r="S523" s="1"/>
      <c r="T523" s="1"/>
      <c r="U523" s="1"/>
      <c r="V523" s="2"/>
      <c r="W523" s="2"/>
      <c r="X523" s="2"/>
      <c r="Y523" s="1"/>
      <c r="Z523" s="1"/>
      <c r="AA523" s="1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</row>
    <row r="524" spans="1:93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1"/>
      <c r="R524" s="1"/>
      <c r="S524" s="1"/>
      <c r="T524" s="1"/>
      <c r="U524" s="1"/>
      <c r="V524" s="2"/>
      <c r="W524" s="2"/>
      <c r="X524" s="2"/>
      <c r="Y524" s="1"/>
      <c r="Z524" s="1"/>
      <c r="AA524" s="1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</row>
    <row r="525" spans="1:93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1"/>
      <c r="R525" s="1"/>
      <c r="S525" s="1"/>
      <c r="T525" s="1"/>
      <c r="U525" s="1"/>
      <c r="V525" s="2"/>
      <c r="W525" s="2"/>
      <c r="X525" s="2"/>
      <c r="Y525" s="1"/>
      <c r="Z525" s="1"/>
      <c r="AA525" s="1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</row>
    <row r="526" spans="1:93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1"/>
      <c r="R526" s="1"/>
      <c r="S526" s="1"/>
      <c r="T526" s="1"/>
      <c r="U526" s="1"/>
      <c r="V526" s="2"/>
      <c r="W526" s="2"/>
      <c r="X526" s="2"/>
      <c r="Y526" s="1"/>
      <c r="Z526" s="1"/>
      <c r="AA526" s="1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</row>
    <row r="527" spans="1:93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1"/>
      <c r="R527" s="1"/>
      <c r="S527" s="1"/>
      <c r="T527" s="1"/>
      <c r="U527" s="1"/>
      <c r="V527" s="2"/>
      <c r="W527" s="2"/>
      <c r="X527" s="2"/>
      <c r="Y527" s="1"/>
      <c r="Z527" s="1"/>
      <c r="AA527" s="1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</row>
    <row r="528" spans="1:93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1"/>
      <c r="R528" s="1"/>
      <c r="S528" s="1"/>
      <c r="T528" s="1"/>
      <c r="U528" s="1"/>
      <c r="V528" s="2"/>
      <c r="W528" s="2"/>
      <c r="X528" s="2"/>
      <c r="Y528" s="1"/>
      <c r="Z528" s="1"/>
      <c r="AA528" s="1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</row>
    <row r="529" spans="1:93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1"/>
      <c r="R529" s="1"/>
      <c r="S529" s="1"/>
      <c r="T529" s="1"/>
      <c r="U529" s="1"/>
      <c r="V529" s="2"/>
      <c r="W529" s="2"/>
      <c r="X529" s="2"/>
      <c r="Y529" s="1"/>
      <c r="Z529" s="1"/>
      <c r="AA529" s="1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</row>
    <row r="530" spans="1:93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1"/>
      <c r="R530" s="1"/>
      <c r="S530" s="1"/>
      <c r="T530" s="1"/>
      <c r="U530" s="1"/>
      <c r="V530" s="2"/>
      <c r="W530" s="2"/>
      <c r="X530" s="2"/>
      <c r="Y530" s="1"/>
      <c r="Z530" s="1"/>
      <c r="AA530" s="1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</row>
    <row r="531" spans="1:93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1"/>
      <c r="R531" s="1"/>
      <c r="S531" s="1"/>
      <c r="T531" s="1"/>
      <c r="U531" s="1"/>
      <c r="V531" s="2"/>
      <c r="W531" s="2"/>
      <c r="X531" s="2"/>
      <c r="Y531" s="1"/>
      <c r="Z531" s="1"/>
      <c r="AA531" s="1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</row>
    <row r="532" spans="1:93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1"/>
      <c r="R532" s="1"/>
      <c r="S532" s="1"/>
      <c r="T532" s="1"/>
      <c r="U532" s="1"/>
      <c r="V532" s="2"/>
      <c r="W532" s="2"/>
      <c r="X532" s="2"/>
      <c r="Y532" s="1"/>
      <c r="Z532" s="1"/>
      <c r="AA532" s="1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</row>
    <row r="533" spans="1:93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1"/>
      <c r="R533" s="1"/>
      <c r="S533" s="1"/>
      <c r="T533" s="1"/>
      <c r="U533" s="1"/>
      <c r="V533" s="2"/>
      <c r="W533" s="2"/>
      <c r="X533" s="2"/>
      <c r="Y533" s="1"/>
      <c r="Z533" s="1"/>
      <c r="AA533" s="1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</row>
    <row r="534" spans="1:93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1"/>
      <c r="R534" s="1"/>
      <c r="S534" s="1"/>
      <c r="T534" s="1"/>
      <c r="U534" s="1"/>
      <c r="V534" s="2"/>
      <c r="W534" s="2"/>
      <c r="X534" s="2"/>
      <c r="Y534" s="1"/>
      <c r="Z534" s="1"/>
      <c r="AA534" s="1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</row>
    <row r="535" spans="1:93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1"/>
      <c r="R535" s="1"/>
      <c r="S535" s="1"/>
      <c r="T535" s="1"/>
      <c r="U535" s="1"/>
      <c r="V535" s="2"/>
      <c r="W535" s="2"/>
      <c r="X535" s="2"/>
      <c r="Y535" s="1"/>
      <c r="Z535" s="1"/>
      <c r="AA535" s="1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</row>
    <row r="536" spans="1:93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1"/>
      <c r="R536" s="1"/>
      <c r="S536" s="1"/>
      <c r="T536" s="1"/>
      <c r="U536" s="1"/>
      <c r="V536" s="2"/>
      <c r="W536" s="2"/>
      <c r="X536" s="2"/>
      <c r="Y536" s="1"/>
      <c r="Z536" s="1"/>
      <c r="AA536" s="1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</row>
    <row r="537" spans="1:93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1"/>
      <c r="R537" s="1"/>
      <c r="S537" s="1"/>
      <c r="T537" s="1"/>
      <c r="U537" s="1"/>
      <c r="V537" s="2"/>
      <c r="W537" s="2"/>
      <c r="X537" s="2"/>
      <c r="Y537" s="1"/>
      <c r="Z537" s="1"/>
      <c r="AA537" s="1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</row>
    <row r="538" spans="1:93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1"/>
      <c r="R538" s="1"/>
      <c r="S538" s="1"/>
      <c r="T538" s="1"/>
      <c r="U538" s="1"/>
      <c r="V538" s="2"/>
      <c r="W538" s="2"/>
      <c r="X538" s="2"/>
      <c r="Y538" s="1"/>
      <c r="Z538" s="1"/>
      <c r="AA538" s="1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</row>
    <row r="539" spans="1:93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1"/>
      <c r="R539" s="1"/>
      <c r="S539" s="1"/>
      <c r="T539" s="1"/>
      <c r="U539" s="1"/>
      <c r="V539" s="2"/>
      <c r="W539" s="2"/>
      <c r="X539" s="2"/>
      <c r="Y539" s="1"/>
      <c r="Z539" s="1"/>
      <c r="AA539" s="1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</row>
    <row r="540" spans="1:93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1"/>
      <c r="R540" s="1"/>
      <c r="S540" s="1"/>
      <c r="T540" s="1"/>
      <c r="U540" s="1"/>
      <c r="V540" s="2"/>
      <c r="W540" s="2"/>
      <c r="X540" s="2"/>
      <c r="Y540" s="1"/>
      <c r="Z540" s="1"/>
      <c r="AA540" s="1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</row>
    <row r="541" spans="1:93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1"/>
      <c r="R541" s="1"/>
      <c r="S541" s="1"/>
      <c r="T541" s="1"/>
      <c r="U541" s="1"/>
      <c r="V541" s="2"/>
      <c r="W541" s="2"/>
      <c r="X541" s="2"/>
      <c r="Y541" s="1"/>
      <c r="Z541" s="1"/>
      <c r="AA541" s="1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</row>
    <row r="542" spans="1:93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1"/>
      <c r="R542" s="1"/>
      <c r="S542" s="1"/>
      <c r="T542" s="1"/>
      <c r="U542" s="1"/>
      <c r="V542" s="2"/>
      <c r="W542" s="2"/>
      <c r="X542" s="2"/>
      <c r="Y542" s="1"/>
      <c r="Z542" s="1"/>
      <c r="AA542" s="1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</row>
    <row r="543" spans="1:93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1"/>
      <c r="R543" s="1"/>
      <c r="S543" s="1"/>
      <c r="T543" s="1"/>
      <c r="U543" s="1"/>
      <c r="V543" s="2"/>
      <c r="W543" s="2"/>
      <c r="X543" s="2"/>
      <c r="Y543" s="1"/>
      <c r="Z543" s="1"/>
      <c r="AA543" s="1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</row>
    <row r="544" spans="1:93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1"/>
      <c r="R544" s="1"/>
      <c r="S544" s="1"/>
      <c r="T544" s="1"/>
      <c r="U544" s="1"/>
      <c r="V544" s="2"/>
      <c r="W544" s="2"/>
      <c r="X544" s="2"/>
      <c r="Y544" s="1"/>
      <c r="Z544" s="1"/>
      <c r="AA544" s="1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</row>
    <row r="545" spans="1:93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1"/>
      <c r="R545" s="1"/>
      <c r="S545" s="1"/>
      <c r="T545" s="1"/>
      <c r="U545" s="1"/>
      <c r="V545" s="2"/>
      <c r="W545" s="2"/>
      <c r="X545" s="2"/>
      <c r="Y545" s="1"/>
      <c r="Z545" s="1"/>
      <c r="AA545" s="1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</row>
    <row r="546" spans="1:93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1"/>
      <c r="R546" s="1"/>
      <c r="S546" s="1"/>
      <c r="T546" s="1"/>
      <c r="U546" s="1"/>
      <c r="V546" s="2"/>
      <c r="W546" s="2"/>
      <c r="X546" s="2"/>
      <c r="Y546" s="1"/>
      <c r="Z546" s="1"/>
      <c r="AA546" s="1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</row>
    <row r="547" spans="1:93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1"/>
      <c r="R547" s="1"/>
      <c r="S547" s="1"/>
      <c r="T547" s="1"/>
      <c r="U547" s="1"/>
      <c r="V547" s="2"/>
      <c r="W547" s="2"/>
      <c r="X547" s="2"/>
      <c r="Y547" s="1"/>
      <c r="Z547" s="1"/>
      <c r="AA547" s="1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</row>
    <row r="548" spans="1:93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1"/>
      <c r="R548" s="1"/>
      <c r="S548" s="1"/>
      <c r="T548" s="1"/>
      <c r="U548" s="1"/>
      <c r="V548" s="2"/>
      <c r="W548" s="2"/>
      <c r="X548" s="2"/>
      <c r="Y548" s="1"/>
      <c r="Z548" s="1"/>
      <c r="AA548" s="1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</row>
    <row r="549" spans="1:93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1"/>
      <c r="R549" s="1"/>
      <c r="S549" s="1"/>
      <c r="T549" s="1"/>
      <c r="U549" s="1"/>
      <c r="V549" s="2"/>
      <c r="W549" s="2"/>
      <c r="X549" s="2"/>
      <c r="Y549" s="1"/>
      <c r="Z549" s="1"/>
      <c r="AA549" s="1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</row>
    <row r="550" spans="1:93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1"/>
      <c r="R550" s="1"/>
      <c r="S550" s="1"/>
      <c r="T550" s="1"/>
      <c r="U550" s="1"/>
      <c r="V550" s="2"/>
      <c r="W550" s="2"/>
      <c r="X550" s="2"/>
      <c r="Y550" s="1"/>
      <c r="Z550" s="1"/>
      <c r="AA550" s="1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</row>
    <row r="551" spans="1:93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1"/>
      <c r="R551" s="1"/>
      <c r="S551" s="1"/>
      <c r="T551" s="1"/>
      <c r="U551" s="1"/>
      <c r="V551" s="2"/>
      <c r="W551" s="2"/>
      <c r="X551" s="2"/>
      <c r="Y551" s="1"/>
      <c r="Z551" s="1"/>
      <c r="AA551" s="1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</row>
    <row r="552" spans="1:93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1"/>
      <c r="R552" s="1"/>
      <c r="S552" s="1"/>
      <c r="T552" s="1"/>
      <c r="U552" s="1"/>
      <c r="V552" s="2"/>
      <c r="W552" s="2"/>
      <c r="X552" s="2"/>
      <c r="Y552" s="1"/>
      <c r="Z552" s="1"/>
      <c r="AA552" s="1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</row>
    <row r="553" spans="1:93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1"/>
      <c r="R553" s="1"/>
      <c r="S553" s="1"/>
      <c r="T553" s="1"/>
      <c r="U553" s="1"/>
      <c r="V553" s="2"/>
      <c r="W553" s="2"/>
      <c r="X553" s="2"/>
      <c r="Y553" s="1"/>
      <c r="Z553" s="1"/>
      <c r="AA553" s="1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</row>
    <row r="554" spans="1:93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1"/>
      <c r="R554" s="1"/>
      <c r="S554" s="1"/>
      <c r="T554" s="1"/>
      <c r="U554" s="1"/>
      <c r="V554" s="2"/>
      <c r="W554" s="2"/>
      <c r="X554" s="2"/>
      <c r="Y554" s="1"/>
      <c r="Z554" s="1"/>
      <c r="AA554" s="1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</row>
    <row r="555" spans="1:93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1"/>
      <c r="R555" s="1"/>
      <c r="S555" s="1"/>
      <c r="T555" s="1"/>
      <c r="U555" s="1"/>
      <c r="V555" s="2"/>
      <c r="W555" s="2"/>
      <c r="X555" s="2"/>
      <c r="Y555" s="1"/>
      <c r="Z555" s="1"/>
      <c r="AA555" s="1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</row>
    <row r="556" spans="1:93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1"/>
      <c r="R556" s="1"/>
      <c r="S556" s="1"/>
      <c r="T556" s="1"/>
      <c r="U556" s="1"/>
      <c r="V556" s="2"/>
      <c r="W556" s="2"/>
      <c r="X556" s="2"/>
      <c r="Y556" s="1"/>
      <c r="Z556" s="1"/>
      <c r="AA556" s="1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</row>
    <row r="557" spans="1:93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1"/>
      <c r="R557" s="1"/>
      <c r="S557" s="1"/>
      <c r="T557" s="1"/>
      <c r="U557" s="1"/>
      <c r="V557" s="2"/>
      <c r="W557" s="2"/>
      <c r="X557" s="2"/>
      <c r="Y557" s="1"/>
      <c r="Z557" s="1"/>
      <c r="AA557" s="1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</row>
    <row r="558" spans="1:93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1"/>
      <c r="R558" s="1"/>
      <c r="S558" s="1"/>
      <c r="T558" s="1"/>
      <c r="U558" s="1"/>
      <c r="V558" s="2"/>
      <c r="W558" s="2"/>
      <c r="X558" s="2"/>
      <c r="Y558" s="1"/>
      <c r="Z558" s="1"/>
      <c r="AA558" s="1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</row>
    <row r="559" spans="1:93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1"/>
      <c r="R559" s="1"/>
      <c r="S559" s="1"/>
      <c r="T559" s="1"/>
      <c r="U559" s="1"/>
      <c r="V559" s="2"/>
      <c r="W559" s="2"/>
      <c r="X559" s="2"/>
      <c r="Y559" s="1"/>
      <c r="Z559" s="1"/>
      <c r="AA559" s="1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</row>
    <row r="560" spans="1:93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1"/>
      <c r="R560" s="1"/>
      <c r="S560" s="1"/>
      <c r="T560" s="1"/>
      <c r="U560" s="1"/>
      <c r="V560" s="2"/>
      <c r="W560" s="2"/>
      <c r="X560" s="2"/>
      <c r="Y560" s="1"/>
      <c r="Z560" s="1"/>
      <c r="AA560" s="1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</row>
    <row r="561" spans="1:93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1"/>
      <c r="R561" s="1"/>
      <c r="S561" s="1"/>
      <c r="T561" s="1"/>
      <c r="U561" s="1"/>
      <c r="V561" s="2"/>
      <c r="W561" s="2"/>
      <c r="X561" s="2"/>
      <c r="Y561" s="1"/>
      <c r="Z561" s="1"/>
      <c r="AA561" s="1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</row>
    <row r="562" spans="1:93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1"/>
      <c r="R562" s="1"/>
      <c r="S562" s="1"/>
      <c r="T562" s="1"/>
      <c r="U562" s="1"/>
      <c r="V562" s="2"/>
      <c r="W562" s="2"/>
      <c r="X562" s="2"/>
      <c r="Y562" s="1"/>
      <c r="Z562" s="1"/>
      <c r="AA562" s="1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</row>
    <row r="563" spans="1:93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1"/>
      <c r="R563" s="1"/>
      <c r="S563" s="1"/>
      <c r="T563" s="1"/>
      <c r="U563" s="1"/>
      <c r="V563" s="2"/>
      <c r="W563" s="2"/>
      <c r="X563" s="2"/>
      <c r="Y563" s="1"/>
      <c r="Z563" s="1"/>
      <c r="AA563" s="1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</row>
    <row r="564" spans="1:93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1"/>
      <c r="R564" s="1"/>
      <c r="S564" s="1"/>
      <c r="T564" s="1"/>
      <c r="U564" s="1"/>
      <c r="V564" s="2"/>
      <c r="W564" s="2"/>
      <c r="X564" s="2"/>
      <c r="Y564" s="1"/>
      <c r="Z564" s="1"/>
      <c r="AA564" s="1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</row>
    <row r="565" spans="1:93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1"/>
      <c r="R565" s="1"/>
      <c r="S565" s="1"/>
      <c r="T565" s="1"/>
      <c r="U565" s="1"/>
      <c r="V565" s="2"/>
      <c r="W565" s="2"/>
      <c r="X565" s="2"/>
      <c r="Y565" s="1"/>
      <c r="Z565" s="1"/>
      <c r="AA565" s="1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</row>
    <row r="566" spans="1:93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1"/>
      <c r="R566" s="1"/>
      <c r="S566" s="1"/>
      <c r="T566" s="1"/>
      <c r="U566" s="1"/>
      <c r="V566" s="2"/>
      <c r="W566" s="2"/>
      <c r="X566" s="2"/>
      <c r="Y566" s="1"/>
      <c r="Z566" s="1"/>
      <c r="AA566" s="1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</row>
    <row r="567" spans="1:93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1"/>
      <c r="R567" s="1"/>
      <c r="S567" s="1"/>
      <c r="T567" s="1"/>
      <c r="U567" s="1"/>
      <c r="V567" s="2"/>
      <c r="W567" s="2"/>
      <c r="X567" s="2"/>
      <c r="Y567" s="1"/>
      <c r="Z567" s="1"/>
      <c r="AA567" s="1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</row>
    <row r="568" spans="1:93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1"/>
      <c r="R568" s="1"/>
      <c r="S568" s="1"/>
      <c r="T568" s="1"/>
      <c r="U568" s="1"/>
      <c r="V568" s="2"/>
      <c r="W568" s="2"/>
      <c r="X568" s="2"/>
      <c r="Y568" s="1"/>
      <c r="Z568" s="1"/>
      <c r="AA568" s="1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</row>
    <row r="569" spans="1:93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1"/>
      <c r="R569" s="1"/>
      <c r="S569" s="1"/>
      <c r="T569" s="1"/>
      <c r="U569" s="1"/>
      <c r="V569" s="2"/>
      <c r="W569" s="2"/>
      <c r="X569" s="2"/>
      <c r="Y569" s="1"/>
      <c r="Z569" s="1"/>
      <c r="AA569" s="1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</row>
    <row r="570" spans="1:93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1"/>
      <c r="R570" s="1"/>
      <c r="S570" s="1"/>
      <c r="T570" s="1"/>
      <c r="U570" s="1"/>
      <c r="V570" s="2"/>
      <c r="W570" s="2"/>
      <c r="X570" s="2"/>
      <c r="Y570" s="1"/>
      <c r="Z570" s="1"/>
      <c r="AA570" s="1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</row>
    <row r="571" spans="1:93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1"/>
      <c r="R571" s="1"/>
      <c r="S571" s="1"/>
      <c r="T571" s="1"/>
      <c r="U571" s="1"/>
      <c r="V571" s="2"/>
      <c r="W571" s="2"/>
      <c r="X571" s="2"/>
      <c r="Y571" s="1"/>
      <c r="Z571" s="1"/>
      <c r="AA571" s="1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</row>
    <row r="572" spans="1:93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1"/>
      <c r="R572" s="1"/>
      <c r="S572" s="1"/>
      <c r="T572" s="1"/>
      <c r="U572" s="1"/>
      <c r="V572" s="2"/>
      <c r="W572" s="2"/>
      <c r="X572" s="2"/>
      <c r="Y572" s="1"/>
      <c r="Z572" s="1"/>
      <c r="AA572" s="1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</row>
    <row r="573" spans="1:93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1"/>
      <c r="R573" s="1"/>
      <c r="S573" s="1"/>
      <c r="T573" s="1"/>
      <c r="U573" s="1"/>
      <c r="V573" s="2"/>
      <c r="W573" s="2"/>
      <c r="X573" s="2"/>
      <c r="Y573" s="1"/>
      <c r="Z573" s="1"/>
      <c r="AA573" s="1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</row>
    <row r="574" spans="1:93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1"/>
      <c r="R574" s="1"/>
      <c r="S574" s="1"/>
      <c r="T574" s="1"/>
      <c r="U574" s="1"/>
      <c r="V574" s="2"/>
      <c r="W574" s="2"/>
      <c r="X574" s="2"/>
      <c r="Y574" s="1"/>
      <c r="Z574" s="1"/>
      <c r="AA574" s="1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</row>
    <row r="575" spans="1:93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1"/>
      <c r="R575" s="1"/>
      <c r="S575" s="1"/>
      <c r="T575" s="1"/>
      <c r="U575" s="1"/>
      <c r="V575" s="2"/>
      <c r="W575" s="2"/>
      <c r="X575" s="2"/>
      <c r="Y575" s="1"/>
      <c r="Z575" s="1"/>
      <c r="AA575" s="1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</row>
    <row r="576" spans="1:93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1"/>
      <c r="R576" s="1"/>
      <c r="S576" s="1"/>
      <c r="T576" s="1"/>
      <c r="U576" s="1"/>
      <c r="V576" s="2"/>
      <c r="W576" s="2"/>
      <c r="X576" s="2"/>
      <c r="Y576" s="1"/>
      <c r="Z576" s="1"/>
      <c r="AA576" s="1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</row>
  </sheetData>
  <pageMargins left="0.78740157499999996" right="0.78740157499999996" top="0.984251969" bottom="0.984251969" header="0.4921259845" footer="0.492125984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46E8-6C2E-4D66-9F7D-9F4875ACC9B5}">
  <dimension ref="A1:H599"/>
  <sheetViews>
    <sheetView workbookViewId="0">
      <pane ySplit="1" topLeftCell="A139" activePane="bottomLeft" state="frozen"/>
      <selection pane="bottomLeft" activeCell="I1" sqref="I1"/>
    </sheetView>
  </sheetViews>
  <sheetFormatPr baseColWidth="10" defaultRowHeight="12.75" x14ac:dyDescent="0.2"/>
  <cols>
    <col min="1" max="6" width="11.42578125" style="11"/>
    <col min="7" max="7" width="16.28515625" style="11" bestFit="1" customWidth="1"/>
    <col min="8" max="8" width="22.5703125" style="11" bestFit="1" customWidth="1"/>
    <col min="9" max="16384" width="11.42578125" style="11"/>
  </cols>
  <sheetData>
    <row r="1" spans="1:8" x14ac:dyDescent="0.2">
      <c r="A1" s="11" t="s">
        <v>63</v>
      </c>
      <c r="B1" s="11" t="s">
        <v>64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</row>
    <row r="2" spans="1:8" x14ac:dyDescent="0.2">
      <c r="A2" s="77" t="s">
        <v>35</v>
      </c>
      <c r="B2" s="77" t="s">
        <v>36</v>
      </c>
      <c r="C2" s="77"/>
      <c r="D2" s="77">
        <v>1</v>
      </c>
      <c r="E2" s="77" t="str">
        <f>A2&amp;B2&amp;C2&amp;D2</f>
        <v>Liste!A1</v>
      </c>
      <c r="F2" s="77">
        <v>1</v>
      </c>
      <c r="G2" s="77" t="s">
        <v>37</v>
      </c>
      <c r="H2" s="77" t="str">
        <f>"="&amp;G2&amp;F2&amp;")"</f>
        <v>=INDEX(Liste;$E$2;1)</v>
      </c>
    </row>
    <row r="3" spans="1:8" x14ac:dyDescent="0.2">
      <c r="A3" s="77" t="s">
        <v>35</v>
      </c>
      <c r="B3" s="77" t="s">
        <v>38</v>
      </c>
      <c r="C3" s="77"/>
      <c r="D3" s="77">
        <v>1</v>
      </c>
      <c r="E3" s="77" t="str">
        <f t="shared" ref="E3:E66" si="0">A3&amp;B3&amp;C3&amp;D3</f>
        <v>Liste!B1</v>
      </c>
      <c r="F3" s="77">
        <v>2</v>
      </c>
      <c r="G3" s="77" t="s">
        <v>37</v>
      </c>
      <c r="H3" s="77" t="str">
        <f t="shared" ref="H3:H66" si="1">"="&amp;G3&amp;F3&amp;")"</f>
        <v>=INDEX(Liste;$E$2;2)</v>
      </c>
    </row>
    <row r="4" spans="1:8" x14ac:dyDescent="0.2">
      <c r="A4" s="77" t="s">
        <v>35</v>
      </c>
      <c r="B4" s="77" t="s">
        <v>39</v>
      </c>
      <c r="C4" s="77"/>
      <c r="D4" s="77">
        <v>1</v>
      </c>
      <c r="E4" s="77" t="str">
        <f t="shared" si="0"/>
        <v>Liste!C1</v>
      </c>
      <c r="F4" s="77">
        <v>3</v>
      </c>
      <c r="G4" s="77" t="s">
        <v>37</v>
      </c>
      <c r="H4" s="77" t="str">
        <f t="shared" si="1"/>
        <v>=INDEX(Liste;$E$2;3)</v>
      </c>
    </row>
    <row r="5" spans="1:8" x14ac:dyDescent="0.2">
      <c r="A5" s="77" t="s">
        <v>35</v>
      </c>
      <c r="B5" s="77" t="s">
        <v>40</v>
      </c>
      <c r="C5" s="77"/>
      <c r="D5" s="77">
        <v>1</v>
      </c>
      <c r="E5" s="77" t="str">
        <f t="shared" si="0"/>
        <v>Liste!D1</v>
      </c>
      <c r="F5" s="77">
        <v>4</v>
      </c>
      <c r="G5" s="77" t="s">
        <v>37</v>
      </c>
      <c r="H5" s="77" t="str">
        <f t="shared" si="1"/>
        <v>=INDEX(Liste;$E$2;4)</v>
      </c>
    </row>
    <row r="6" spans="1:8" x14ac:dyDescent="0.2">
      <c r="A6" s="77" t="s">
        <v>35</v>
      </c>
      <c r="B6" s="77" t="s">
        <v>41</v>
      </c>
      <c r="C6" s="77"/>
      <c r="D6" s="77">
        <v>1</v>
      </c>
      <c r="E6" s="77" t="str">
        <f t="shared" si="0"/>
        <v>Liste!E1</v>
      </c>
      <c r="F6" s="77">
        <v>5</v>
      </c>
      <c r="G6" s="77" t="s">
        <v>37</v>
      </c>
      <c r="H6" s="77" t="str">
        <f t="shared" si="1"/>
        <v>=INDEX(Liste;$E$2;5)</v>
      </c>
    </row>
    <row r="7" spans="1:8" x14ac:dyDescent="0.2">
      <c r="A7" s="77" t="s">
        <v>35</v>
      </c>
      <c r="B7" s="77" t="s">
        <v>42</v>
      </c>
      <c r="C7" s="77"/>
      <c r="D7" s="77">
        <v>1</v>
      </c>
      <c r="E7" s="77" t="str">
        <f t="shared" si="0"/>
        <v>Liste!F1</v>
      </c>
      <c r="F7" s="77">
        <v>6</v>
      </c>
      <c r="G7" s="77" t="s">
        <v>37</v>
      </c>
      <c r="H7" s="77" t="str">
        <f t="shared" si="1"/>
        <v>=INDEX(Liste;$E$2;6)</v>
      </c>
    </row>
    <row r="8" spans="1:8" x14ac:dyDescent="0.2">
      <c r="A8" s="77" t="s">
        <v>35</v>
      </c>
      <c r="B8" s="77" t="s">
        <v>43</v>
      </c>
      <c r="C8" s="77"/>
      <c r="D8" s="77">
        <v>1</v>
      </c>
      <c r="E8" s="77" t="str">
        <f t="shared" si="0"/>
        <v>Liste!G1</v>
      </c>
      <c r="F8" s="77">
        <v>7</v>
      </c>
      <c r="G8" s="77" t="s">
        <v>37</v>
      </c>
      <c r="H8" s="77" t="str">
        <f t="shared" si="1"/>
        <v>=INDEX(Liste;$E$2;7)</v>
      </c>
    </row>
    <row r="9" spans="1:8" x14ac:dyDescent="0.2">
      <c r="A9" s="77" t="s">
        <v>35</v>
      </c>
      <c r="B9" s="77" t="s">
        <v>44</v>
      </c>
      <c r="C9" s="77"/>
      <c r="D9" s="77">
        <v>1</v>
      </c>
      <c r="E9" s="77" t="str">
        <f t="shared" si="0"/>
        <v>Liste!H1</v>
      </c>
      <c r="F9" s="77">
        <v>8</v>
      </c>
      <c r="G9" s="77" t="s">
        <v>37</v>
      </c>
      <c r="H9" s="77" t="str">
        <f t="shared" si="1"/>
        <v>=INDEX(Liste;$E$2;8)</v>
      </c>
    </row>
    <row r="10" spans="1:8" x14ac:dyDescent="0.2">
      <c r="A10" s="77" t="s">
        <v>35</v>
      </c>
      <c r="B10" s="77" t="s">
        <v>45</v>
      </c>
      <c r="C10" s="77"/>
      <c r="D10" s="77">
        <v>1</v>
      </c>
      <c r="E10" s="77" t="str">
        <f t="shared" si="0"/>
        <v>Liste!I1</v>
      </c>
      <c r="F10" s="77">
        <v>9</v>
      </c>
      <c r="G10" s="77" t="s">
        <v>37</v>
      </c>
      <c r="H10" s="77" t="str">
        <f t="shared" si="1"/>
        <v>=INDEX(Liste;$E$2;9)</v>
      </c>
    </row>
    <row r="11" spans="1:8" x14ac:dyDescent="0.2">
      <c r="A11" s="77" t="s">
        <v>35</v>
      </c>
      <c r="B11" s="77" t="s">
        <v>46</v>
      </c>
      <c r="C11" s="77"/>
      <c r="D11" s="77">
        <v>1</v>
      </c>
      <c r="E11" s="77" t="str">
        <f t="shared" si="0"/>
        <v>Liste!J1</v>
      </c>
      <c r="F11" s="77">
        <v>10</v>
      </c>
      <c r="G11" s="77" t="s">
        <v>37</v>
      </c>
      <c r="H11" s="77" t="str">
        <f t="shared" si="1"/>
        <v>=INDEX(Liste;$E$2;10)</v>
      </c>
    </row>
    <row r="12" spans="1:8" x14ac:dyDescent="0.2">
      <c r="A12" s="77" t="s">
        <v>35</v>
      </c>
      <c r="B12" s="77" t="s">
        <v>47</v>
      </c>
      <c r="C12" s="77"/>
      <c r="D12" s="77">
        <v>1</v>
      </c>
      <c r="E12" s="77" t="str">
        <f t="shared" si="0"/>
        <v>Liste!K1</v>
      </c>
      <c r="F12" s="77">
        <v>11</v>
      </c>
      <c r="G12" s="77" t="s">
        <v>37</v>
      </c>
      <c r="H12" s="77" t="str">
        <f t="shared" si="1"/>
        <v>=INDEX(Liste;$E$2;11)</v>
      </c>
    </row>
    <row r="13" spans="1:8" x14ac:dyDescent="0.2">
      <c r="A13" s="77" t="s">
        <v>35</v>
      </c>
      <c r="B13" s="77" t="s">
        <v>48</v>
      </c>
      <c r="C13" s="77"/>
      <c r="D13" s="77">
        <v>1</v>
      </c>
      <c r="E13" s="77" t="str">
        <f t="shared" si="0"/>
        <v>Liste!L1</v>
      </c>
      <c r="F13" s="77">
        <v>12</v>
      </c>
      <c r="G13" s="77" t="s">
        <v>37</v>
      </c>
      <c r="H13" s="77" t="str">
        <f t="shared" si="1"/>
        <v>=INDEX(Liste;$E$2;12)</v>
      </c>
    </row>
    <row r="14" spans="1:8" x14ac:dyDescent="0.2">
      <c r="A14" s="77" t="s">
        <v>35</v>
      </c>
      <c r="B14" s="77" t="s">
        <v>49</v>
      </c>
      <c r="C14" s="77"/>
      <c r="D14" s="77">
        <v>1</v>
      </c>
      <c r="E14" s="77" t="str">
        <f t="shared" si="0"/>
        <v>Liste!M1</v>
      </c>
      <c r="F14" s="77">
        <v>13</v>
      </c>
      <c r="G14" s="77" t="s">
        <v>37</v>
      </c>
      <c r="H14" s="77" t="str">
        <f t="shared" si="1"/>
        <v>=INDEX(Liste;$E$2;13)</v>
      </c>
    </row>
    <row r="15" spans="1:8" x14ac:dyDescent="0.2">
      <c r="A15" s="77" t="s">
        <v>35</v>
      </c>
      <c r="B15" s="77" t="s">
        <v>50</v>
      </c>
      <c r="C15" s="77"/>
      <c r="D15" s="77">
        <v>1</v>
      </c>
      <c r="E15" s="77" t="str">
        <f t="shared" si="0"/>
        <v>Liste!N1</v>
      </c>
      <c r="F15" s="77">
        <v>14</v>
      </c>
      <c r="G15" s="77" t="s">
        <v>37</v>
      </c>
      <c r="H15" s="77" t="str">
        <f t="shared" si="1"/>
        <v>=INDEX(Liste;$E$2;14)</v>
      </c>
    </row>
    <row r="16" spans="1:8" x14ac:dyDescent="0.2">
      <c r="A16" s="77" t="s">
        <v>35</v>
      </c>
      <c r="B16" s="77" t="s">
        <v>51</v>
      </c>
      <c r="C16" s="77"/>
      <c r="D16" s="77">
        <v>1</v>
      </c>
      <c r="E16" s="77" t="str">
        <f t="shared" si="0"/>
        <v>Liste!O1</v>
      </c>
      <c r="F16" s="77">
        <v>15</v>
      </c>
      <c r="G16" s="77" t="s">
        <v>37</v>
      </c>
      <c r="H16" s="77" t="str">
        <f t="shared" si="1"/>
        <v>=INDEX(Liste;$E$2;15)</v>
      </c>
    </row>
    <row r="17" spans="1:8" x14ac:dyDescent="0.2">
      <c r="A17" s="77" t="s">
        <v>35</v>
      </c>
      <c r="B17" s="77" t="s">
        <v>52</v>
      </c>
      <c r="C17" s="77"/>
      <c r="D17" s="77">
        <v>1</v>
      </c>
      <c r="E17" s="77" t="str">
        <f t="shared" si="0"/>
        <v>Liste!P1</v>
      </c>
      <c r="F17" s="77">
        <v>16</v>
      </c>
      <c r="G17" s="77" t="s">
        <v>37</v>
      </c>
      <c r="H17" s="77" t="str">
        <f t="shared" si="1"/>
        <v>=INDEX(Liste;$E$2;16)</v>
      </c>
    </row>
    <row r="18" spans="1:8" x14ac:dyDescent="0.2">
      <c r="A18" s="77" t="s">
        <v>35</v>
      </c>
      <c r="B18" s="77" t="s">
        <v>53</v>
      </c>
      <c r="C18" s="77"/>
      <c r="D18" s="77">
        <v>1</v>
      </c>
      <c r="E18" s="77" t="str">
        <f t="shared" si="0"/>
        <v>Liste!Q1</v>
      </c>
      <c r="F18" s="77">
        <v>17</v>
      </c>
      <c r="G18" s="77" t="s">
        <v>37</v>
      </c>
      <c r="H18" s="77" t="str">
        <f t="shared" si="1"/>
        <v>=INDEX(Liste;$E$2;17)</v>
      </c>
    </row>
    <row r="19" spans="1:8" x14ac:dyDescent="0.2">
      <c r="A19" s="77" t="s">
        <v>35</v>
      </c>
      <c r="B19" s="77" t="s">
        <v>54</v>
      </c>
      <c r="C19" s="77"/>
      <c r="D19" s="77">
        <v>1</v>
      </c>
      <c r="E19" s="77" t="str">
        <f t="shared" si="0"/>
        <v>Liste!R1</v>
      </c>
      <c r="F19" s="77">
        <v>18</v>
      </c>
      <c r="G19" s="77" t="s">
        <v>37</v>
      </c>
      <c r="H19" s="77" t="str">
        <f t="shared" si="1"/>
        <v>=INDEX(Liste;$E$2;18)</v>
      </c>
    </row>
    <row r="20" spans="1:8" x14ac:dyDescent="0.2">
      <c r="A20" s="77" t="s">
        <v>35</v>
      </c>
      <c r="B20" s="77" t="s">
        <v>55</v>
      </c>
      <c r="C20" s="77"/>
      <c r="D20" s="77">
        <v>1</v>
      </c>
      <c r="E20" s="77" t="str">
        <f t="shared" si="0"/>
        <v>Liste!S1</v>
      </c>
      <c r="F20" s="77">
        <v>19</v>
      </c>
      <c r="G20" s="77" t="s">
        <v>37</v>
      </c>
      <c r="H20" s="77" t="str">
        <f t="shared" si="1"/>
        <v>=INDEX(Liste;$E$2;19)</v>
      </c>
    </row>
    <row r="21" spans="1:8" x14ac:dyDescent="0.2">
      <c r="A21" s="77" t="s">
        <v>35</v>
      </c>
      <c r="B21" s="77" t="s">
        <v>56</v>
      </c>
      <c r="C21" s="77"/>
      <c r="D21" s="77">
        <v>1</v>
      </c>
      <c r="E21" s="77" t="str">
        <f t="shared" si="0"/>
        <v>Liste!T1</v>
      </c>
      <c r="F21" s="77">
        <v>20</v>
      </c>
      <c r="G21" s="77" t="s">
        <v>37</v>
      </c>
      <c r="H21" s="77" t="str">
        <f t="shared" si="1"/>
        <v>=INDEX(Liste;$E$2;20)</v>
      </c>
    </row>
    <row r="22" spans="1:8" x14ac:dyDescent="0.2">
      <c r="A22" s="77" t="s">
        <v>35</v>
      </c>
      <c r="B22" s="77" t="s">
        <v>57</v>
      </c>
      <c r="C22" s="77"/>
      <c r="D22" s="77">
        <v>1</v>
      </c>
      <c r="E22" s="77" t="str">
        <f t="shared" si="0"/>
        <v>Liste!U1</v>
      </c>
      <c r="F22" s="77">
        <v>21</v>
      </c>
      <c r="G22" s="77" t="s">
        <v>37</v>
      </c>
      <c r="H22" s="77" t="str">
        <f t="shared" si="1"/>
        <v>=INDEX(Liste;$E$2;21)</v>
      </c>
    </row>
    <row r="23" spans="1:8" x14ac:dyDescent="0.2">
      <c r="A23" s="77" t="s">
        <v>35</v>
      </c>
      <c r="B23" s="77" t="s">
        <v>58</v>
      </c>
      <c r="C23" s="77"/>
      <c r="D23" s="77">
        <v>1</v>
      </c>
      <c r="E23" s="77" t="str">
        <f t="shared" si="0"/>
        <v>Liste!V1</v>
      </c>
      <c r="F23" s="77">
        <v>22</v>
      </c>
      <c r="G23" s="77" t="s">
        <v>37</v>
      </c>
      <c r="H23" s="77" t="str">
        <f t="shared" si="1"/>
        <v>=INDEX(Liste;$E$2;22)</v>
      </c>
    </row>
    <row r="24" spans="1:8" x14ac:dyDescent="0.2">
      <c r="A24" s="77" t="s">
        <v>35</v>
      </c>
      <c r="B24" s="77" t="s">
        <v>59</v>
      </c>
      <c r="C24" s="77"/>
      <c r="D24" s="77">
        <v>1</v>
      </c>
      <c r="E24" s="77" t="str">
        <f t="shared" si="0"/>
        <v>Liste!W1</v>
      </c>
      <c r="F24" s="77">
        <v>23</v>
      </c>
      <c r="G24" s="77" t="s">
        <v>37</v>
      </c>
      <c r="H24" s="77" t="str">
        <f t="shared" si="1"/>
        <v>=INDEX(Liste;$E$2;23)</v>
      </c>
    </row>
    <row r="25" spans="1:8" x14ac:dyDescent="0.2">
      <c r="A25" s="77" t="s">
        <v>35</v>
      </c>
      <c r="B25" s="77" t="s">
        <v>60</v>
      </c>
      <c r="C25" s="77"/>
      <c r="D25" s="77">
        <v>1</v>
      </c>
      <c r="E25" s="77" t="str">
        <f t="shared" si="0"/>
        <v>Liste!X1</v>
      </c>
      <c r="F25" s="77">
        <v>24</v>
      </c>
      <c r="G25" s="77" t="s">
        <v>37</v>
      </c>
      <c r="H25" s="77" t="str">
        <f t="shared" si="1"/>
        <v>=INDEX(Liste;$E$2;24)</v>
      </c>
    </row>
    <row r="26" spans="1:8" x14ac:dyDescent="0.2">
      <c r="A26" s="77" t="s">
        <v>35</v>
      </c>
      <c r="B26" s="77" t="s">
        <v>61</v>
      </c>
      <c r="C26" s="77"/>
      <c r="D26" s="77">
        <v>1</v>
      </c>
      <c r="E26" s="77" t="str">
        <f t="shared" si="0"/>
        <v>Liste!Y1</v>
      </c>
      <c r="F26" s="77">
        <v>25</v>
      </c>
      <c r="G26" s="77" t="s">
        <v>37</v>
      </c>
      <c r="H26" s="77" t="str">
        <f t="shared" si="1"/>
        <v>=INDEX(Liste;$E$2;25)</v>
      </c>
    </row>
    <row r="27" spans="1:8" x14ac:dyDescent="0.2">
      <c r="A27" s="77" t="s">
        <v>35</v>
      </c>
      <c r="B27" s="77" t="s">
        <v>62</v>
      </c>
      <c r="C27" s="77"/>
      <c r="D27" s="77">
        <v>1</v>
      </c>
      <c r="E27" s="77" t="str">
        <f t="shared" si="0"/>
        <v>Liste!Z1</v>
      </c>
      <c r="F27" s="77">
        <v>26</v>
      </c>
      <c r="G27" s="77" t="s">
        <v>37</v>
      </c>
      <c r="H27" s="77" t="str">
        <f t="shared" si="1"/>
        <v>=INDEX(Liste;$E$2;26)</v>
      </c>
    </row>
    <row r="28" spans="1:8" x14ac:dyDescent="0.2">
      <c r="A28" s="77" t="s">
        <v>35</v>
      </c>
      <c r="B28" s="77" t="s">
        <v>36</v>
      </c>
      <c r="C28" s="77" t="s">
        <v>36</v>
      </c>
      <c r="D28" s="77">
        <v>1</v>
      </c>
      <c r="E28" s="77" t="str">
        <f t="shared" si="0"/>
        <v>Liste!AA1</v>
      </c>
      <c r="F28" s="77">
        <v>27</v>
      </c>
      <c r="G28" s="77" t="s">
        <v>37</v>
      </c>
      <c r="H28" s="77" t="str">
        <f t="shared" si="1"/>
        <v>=INDEX(Liste;$E$2;27)</v>
      </c>
    </row>
    <row r="29" spans="1:8" x14ac:dyDescent="0.2">
      <c r="A29" s="77" t="s">
        <v>35</v>
      </c>
      <c r="B29" s="77" t="s">
        <v>36</v>
      </c>
      <c r="C29" s="77" t="s">
        <v>38</v>
      </c>
      <c r="D29" s="77">
        <v>1</v>
      </c>
      <c r="E29" s="77" t="str">
        <f t="shared" si="0"/>
        <v>Liste!AB1</v>
      </c>
      <c r="F29" s="77">
        <v>28</v>
      </c>
      <c r="G29" s="77" t="s">
        <v>37</v>
      </c>
      <c r="H29" s="77" t="str">
        <f t="shared" si="1"/>
        <v>=INDEX(Liste;$E$2;28)</v>
      </c>
    </row>
    <row r="30" spans="1:8" x14ac:dyDescent="0.2">
      <c r="A30" s="77" t="s">
        <v>35</v>
      </c>
      <c r="B30" s="77" t="s">
        <v>36</v>
      </c>
      <c r="C30" s="77" t="s">
        <v>39</v>
      </c>
      <c r="D30" s="77">
        <v>1</v>
      </c>
      <c r="E30" s="77" t="str">
        <f t="shared" si="0"/>
        <v>Liste!AC1</v>
      </c>
      <c r="F30" s="77">
        <v>29</v>
      </c>
      <c r="G30" s="77" t="s">
        <v>37</v>
      </c>
      <c r="H30" s="77" t="str">
        <f t="shared" si="1"/>
        <v>=INDEX(Liste;$E$2;29)</v>
      </c>
    </row>
    <row r="31" spans="1:8" x14ac:dyDescent="0.2">
      <c r="A31" s="77" t="s">
        <v>35</v>
      </c>
      <c r="B31" s="77" t="s">
        <v>36</v>
      </c>
      <c r="C31" s="77" t="s">
        <v>40</v>
      </c>
      <c r="D31" s="77">
        <v>1</v>
      </c>
      <c r="E31" s="77" t="str">
        <f t="shared" si="0"/>
        <v>Liste!AD1</v>
      </c>
      <c r="F31" s="77">
        <v>30</v>
      </c>
      <c r="G31" s="77" t="s">
        <v>37</v>
      </c>
      <c r="H31" s="77" t="str">
        <f t="shared" si="1"/>
        <v>=INDEX(Liste;$E$2;30)</v>
      </c>
    </row>
    <row r="32" spans="1:8" x14ac:dyDescent="0.2">
      <c r="A32" s="77" t="s">
        <v>35</v>
      </c>
      <c r="B32" s="77" t="s">
        <v>36</v>
      </c>
      <c r="C32" s="77" t="s">
        <v>41</v>
      </c>
      <c r="D32" s="77">
        <v>1</v>
      </c>
      <c r="E32" s="77" t="str">
        <f t="shared" si="0"/>
        <v>Liste!AE1</v>
      </c>
      <c r="F32" s="77">
        <v>31</v>
      </c>
      <c r="G32" s="77" t="s">
        <v>37</v>
      </c>
      <c r="H32" s="77" t="str">
        <f t="shared" si="1"/>
        <v>=INDEX(Liste;$E$2;31)</v>
      </c>
    </row>
    <row r="33" spans="1:8" x14ac:dyDescent="0.2">
      <c r="A33" s="77" t="s">
        <v>35</v>
      </c>
      <c r="B33" s="77" t="s">
        <v>36</v>
      </c>
      <c r="C33" s="77" t="s">
        <v>42</v>
      </c>
      <c r="D33" s="77">
        <v>1</v>
      </c>
      <c r="E33" s="77" t="str">
        <f t="shared" si="0"/>
        <v>Liste!AF1</v>
      </c>
      <c r="F33" s="77">
        <v>32</v>
      </c>
      <c r="G33" s="77" t="s">
        <v>37</v>
      </c>
      <c r="H33" s="77" t="str">
        <f t="shared" si="1"/>
        <v>=INDEX(Liste;$E$2;32)</v>
      </c>
    </row>
    <row r="34" spans="1:8" x14ac:dyDescent="0.2">
      <c r="A34" s="77" t="s">
        <v>35</v>
      </c>
      <c r="B34" s="77" t="s">
        <v>36</v>
      </c>
      <c r="C34" s="77" t="s">
        <v>43</v>
      </c>
      <c r="D34" s="77">
        <v>1</v>
      </c>
      <c r="E34" s="77" t="str">
        <f t="shared" si="0"/>
        <v>Liste!AG1</v>
      </c>
      <c r="F34" s="77">
        <v>33</v>
      </c>
      <c r="G34" s="77" t="s">
        <v>37</v>
      </c>
      <c r="H34" s="77" t="str">
        <f t="shared" si="1"/>
        <v>=INDEX(Liste;$E$2;33)</v>
      </c>
    </row>
    <row r="35" spans="1:8" x14ac:dyDescent="0.2">
      <c r="A35" s="77" t="s">
        <v>35</v>
      </c>
      <c r="B35" s="77" t="s">
        <v>36</v>
      </c>
      <c r="C35" s="77" t="s">
        <v>44</v>
      </c>
      <c r="D35" s="77">
        <v>1</v>
      </c>
      <c r="E35" s="77" t="str">
        <f t="shared" si="0"/>
        <v>Liste!AH1</v>
      </c>
      <c r="F35" s="77">
        <v>34</v>
      </c>
      <c r="G35" s="77" t="s">
        <v>37</v>
      </c>
      <c r="H35" s="77" t="str">
        <f t="shared" si="1"/>
        <v>=INDEX(Liste;$E$2;34)</v>
      </c>
    </row>
    <row r="36" spans="1:8" x14ac:dyDescent="0.2">
      <c r="A36" s="77" t="s">
        <v>35</v>
      </c>
      <c r="B36" s="77" t="s">
        <v>36</v>
      </c>
      <c r="C36" s="77" t="s">
        <v>45</v>
      </c>
      <c r="D36" s="77">
        <v>1</v>
      </c>
      <c r="E36" s="77" t="str">
        <f t="shared" si="0"/>
        <v>Liste!AI1</v>
      </c>
      <c r="F36" s="77">
        <v>35</v>
      </c>
      <c r="G36" s="77" t="s">
        <v>37</v>
      </c>
      <c r="H36" s="77" t="str">
        <f t="shared" si="1"/>
        <v>=INDEX(Liste;$E$2;35)</v>
      </c>
    </row>
    <row r="37" spans="1:8" x14ac:dyDescent="0.2">
      <c r="A37" s="77" t="s">
        <v>35</v>
      </c>
      <c r="B37" s="77" t="s">
        <v>36</v>
      </c>
      <c r="C37" s="77" t="s">
        <v>46</v>
      </c>
      <c r="D37" s="77">
        <v>1</v>
      </c>
      <c r="E37" s="77" t="str">
        <f t="shared" si="0"/>
        <v>Liste!AJ1</v>
      </c>
      <c r="F37" s="77">
        <v>36</v>
      </c>
      <c r="G37" s="77" t="s">
        <v>37</v>
      </c>
      <c r="H37" s="77" t="str">
        <f t="shared" si="1"/>
        <v>=INDEX(Liste;$E$2;36)</v>
      </c>
    </row>
    <row r="38" spans="1:8" x14ac:dyDescent="0.2">
      <c r="A38" s="77" t="s">
        <v>35</v>
      </c>
      <c r="B38" s="77" t="s">
        <v>36</v>
      </c>
      <c r="C38" s="77" t="s">
        <v>47</v>
      </c>
      <c r="D38" s="77">
        <v>1</v>
      </c>
      <c r="E38" s="77" t="str">
        <f t="shared" si="0"/>
        <v>Liste!AK1</v>
      </c>
      <c r="F38" s="77">
        <v>37</v>
      </c>
      <c r="G38" s="77" t="s">
        <v>37</v>
      </c>
      <c r="H38" s="77" t="str">
        <f t="shared" si="1"/>
        <v>=INDEX(Liste;$E$2;37)</v>
      </c>
    </row>
    <row r="39" spans="1:8" x14ac:dyDescent="0.2">
      <c r="A39" s="77" t="s">
        <v>35</v>
      </c>
      <c r="B39" s="77" t="s">
        <v>36</v>
      </c>
      <c r="C39" s="77" t="s">
        <v>48</v>
      </c>
      <c r="D39" s="77">
        <v>1</v>
      </c>
      <c r="E39" s="77" t="str">
        <f t="shared" si="0"/>
        <v>Liste!AL1</v>
      </c>
      <c r="F39" s="77">
        <v>38</v>
      </c>
      <c r="G39" s="77" t="s">
        <v>37</v>
      </c>
      <c r="H39" s="77" t="str">
        <f t="shared" si="1"/>
        <v>=INDEX(Liste;$E$2;38)</v>
      </c>
    </row>
    <row r="40" spans="1:8" x14ac:dyDescent="0.2">
      <c r="A40" s="77" t="s">
        <v>35</v>
      </c>
      <c r="B40" s="77" t="s">
        <v>36</v>
      </c>
      <c r="C40" s="77" t="s">
        <v>49</v>
      </c>
      <c r="D40" s="77">
        <v>1</v>
      </c>
      <c r="E40" s="77" t="str">
        <f t="shared" si="0"/>
        <v>Liste!AM1</v>
      </c>
      <c r="F40" s="77">
        <v>39</v>
      </c>
      <c r="G40" s="77" t="s">
        <v>37</v>
      </c>
      <c r="H40" s="77" t="str">
        <f t="shared" si="1"/>
        <v>=INDEX(Liste;$E$2;39)</v>
      </c>
    </row>
    <row r="41" spans="1:8" x14ac:dyDescent="0.2">
      <c r="A41" s="77" t="s">
        <v>35</v>
      </c>
      <c r="B41" s="77" t="s">
        <v>36</v>
      </c>
      <c r="C41" s="77" t="s">
        <v>50</v>
      </c>
      <c r="D41" s="77">
        <v>1</v>
      </c>
      <c r="E41" s="77" t="str">
        <f t="shared" si="0"/>
        <v>Liste!AN1</v>
      </c>
      <c r="F41" s="77">
        <v>40</v>
      </c>
      <c r="G41" s="77" t="s">
        <v>37</v>
      </c>
      <c r="H41" s="77" t="str">
        <f t="shared" si="1"/>
        <v>=INDEX(Liste;$E$2;40)</v>
      </c>
    </row>
    <row r="42" spans="1:8" x14ac:dyDescent="0.2">
      <c r="A42" s="77" t="s">
        <v>35</v>
      </c>
      <c r="B42" s="77" t="s">
        <v>36</v>
      </c>
      <c r="C42" s="77" t="s">
        <v>51</v>
      </c>
      <c r="D42" s="77">
        <v>1</v>
      </c>
      <c r="E42" s="77" t="str">
        <f t="shared" si="0"/>
        <v>Liste!AO1</v>
      </c>
      <c r="F42" s="77">
        <v>41</v>
      </c>
      <c r="G42" s="77" t="s">
        <v>37</v>
      </c>
      <c r="H42" s="77" t="str">
        <f t="shared" si="1"/>
        <v>=INDEX(Liste;$E$2;41)</v>
      </c>
    </row>
    <row r="43" spans="1:8" x14ac:dyDescent="0.2">
      <c r="A43" s="77" t="s">
        <v>35</v>
      </c>
      <c r="B43" s="77" t="s">
        <v>36</v>
      </c>
      <c r="C43" s="77" t="s">
        <v>52</v>
      </c>
      <c r="D43" s="77">
        <v>1</v>
      </c>
      <c r="E43" s="77" t="str">
        <f t="shared" si="0"/>
        <v>Liste!AP1</v>
      </c>
      <c r="F43" s="77">
        <v>42</v>
      </c>
      <c r="G43" s="77" t="s">
        <v>37</v>
      </c>
      <c r="H43" s="77" t="str">
        <f t="shared" si="1"/>
        <v>=INDEX(Liste;$E$2;42)</v>
      </c>
    </row>
    <row r="44" spans="1:8" x14ac:dyDescent="0.2">
      <c r="A44" s="77" t="s">
        <v>35</v>
      </c>
      <c r="B44" s="77" t="s">
        <v>36</v>
      </c>
      <c r="C44" s="77" t="s">
        <v>53</v>
      </c>
      <c r="D44" s="77">
        <v>1</v>
      </c>
      <c r="E44" s="77" t="str">
        <f t="shared" si="0"/>
        <v>Liste!AQ1</v>
      </c>
      <c r="F44" s="77">
        <v>43</v>
      </c>
      <c r="G44" s="77" t="s">
        <v>37</v>
      </c>
      <c r="H44" s="77" t="str">
        <f t="shared" si="1"/>
        <v>=INDEX(Liste;$E$2;43)</v>
      </c>
    </row>
    <row r="45" spans="1:8" x14ac:dyDescent="0.2">
      <c r="A45" s="77" t="s">
        <v>35</v>
      </c>
      <c r="B45" s="77" t="s">
        <v>36</v>
      </c>
      <c r="C45" s="77" t="s">
        <v>54</v>
      </c>
      <c r="D45" s="77">
        <v>1</v>
      </c>
      <c r="E45" s="77" t="str">
        <f t="shared" si="0"/>
        <v>Liste!AR1</v>
      </c>
      <c r="F45" s="77">
        <v>44</v>
      </c>
      <c r="G45" s="77" t="s">
        <v>37</v>
      </c>
      <c r="H45" s="77" t="str">
        <f t="shared" si="1"/>
        <v>=INDEX(Liste;$E$2;44)</v>
      </c>
    </row>
    <row r="46" spans="1:8" x14ac:dyDescent="0.2">
      <c r="A46" s="77" t="s">
        <v>35</v>
      </c>
      <c r="B46" s="77" t="s">
        <v>36</v>
      </c>
      <c r="C46" s="77" t="s">
        <v>55</v>
      </c>
      <c r="D46" s="77">
        <v>1</v>
      </c>
      <c r="E46" s="77" t="str">
        <f t="shared" si="0"/>
        <v>Liste!AS1</v>
      </c>
      <c r="F46" s="77">
        <v>45</v>
      </c>
      <c r="G46" s="77" t="s">
        <v>37</v>
      </c>
      <c r="H46" s="77" t="str">
        <f t="shared" si="1"/>
        <v>=INDEX(Liste;$E$2;45)</v>
      </c>
    </row>
    <row r="47" spans="1:8" x14ac:dyDescent="0.2">
      <c r="A47" s="77" t="s">
        <v>35</v>
      </c>
      <c r="B47" s="77" t="s">
        <v>36</v>
      </c>
      <c r="C47" s="77" t="s">
        <v>56</v>
      </c>
      <c r="D47" s="77">
        <v>1</v>
      </c>
      <c r="E47" s="77" t="str">
        <f t="shared" si="0"/>
        <v>Liste!AT1</v>
      </c>
      <c r="F47" s="77">
        <v>46</v>
      </c>
      <c r="G47" s="77" t="s">
        <v>37</v>
      </c>
      <c r="H47" s="77" t="str">
        <f t="shared" si="1"/>
        <v>=INDEX(Liste;$E$2;46)</v>
      </c>
    </row>
    <row r="48" spans="1:8" x14ac:dyDescent="0.2">
      <c r="A48" s="77" t="s">
        <v>35</v>
      </c>
      <c r="B48" s="77" t="s">
        <v>36</v>
      </c>
      <c r="C48" s="77" t="s">
        <v>57</v>
      </c>
      <c r="D48" s="77">
        <v>1</v>
      </c>
      <c r="E48" s="77" t="str">
        <f t="shared" si="0"/>
        <v>Liste!AU1</v>
      </c>
      <c r="F48" s="77">
        <v>47</v>
      </c>
      <c r="G48" s="77" t="s">
        <v>37</v>
      </c>
      <c r="H48" s="77" t="str">
        <f t="shared" si="1"/>
        <v>=INDEX(Liste;$E$2;47)</v>
      </c>
    </row>
    <row r="49" spans="1:8" x14ac:dyDescent="0.2">
      <c r="A49" s="77" t="s">
        <v>35</v>
      </c>
      <c r="B49" s="77" t="s">
        <v>36</v>
      </c>
      <c r="C49" s="77" t="s">
        <v>58</v>
      </c>
      <c r="D49" s="77">
        <v>1</v>
      </c>
      <c r="E49" s="77" t="str">
        <f t="shared" si="0"/>
        <v>Liste!AV1</v>
      </c>
      <c r="F49" s="77">
        <v>48</v>
      </c>
      <c r="G49" s="77" t="s">
        <v>37</v>
      </c>
      <c r="H49" s="77" t="str">
        <f t="shared" si="1"/>
        <v>=INDEX(Liste;$E$2;48)</v>
      </c>
    </row>
    <row r="50" spans="1:8" x14ac:dyDescent="0.2">
      <c r="A50" s="77" t="s">
        <v>35</v>
      </c>
      <c r="B50" s="77" t="s">
        <v>36</v>
      </c>
      <c r="C50" s="77" t="s">
        <v>59</v>
      </c>
      <c r="D50" s="77">
        <v>1</v>
      </c>
      <c r="E50" s="77" t="str">
        <f t="shared" si="0"/>
        <v>Liste!AW1</v>
      </c>
      <c r="F50" s="77">
        <v>49</v>
      </c>
      <c r="G50" s="77" t="s">
        <v>37</v>
      </c>
      <c r="H50" s="77" t="str">
        <f t="shared" si="1"/>
        <v>=INDEX(Liste;$E$2;49)</v>
      </c>
    </row>
    <row r="51" spans="1:8" x14ac:dyDescent="0.2">
      <c r="A51" s="77" t="s">
        <v>35</v>
      </c>
      <c r="B51" s="77" t="s">
        <v>36</v>
      </c>
      <c r="C51" s="77" t="s">
        <v>60</v>
      </c>
      <c r="D51" s="77">
        <v>1</v>
      </c>
      <c r="E51" s="77" t="str">
        <f t="shared" si="0"/>
        <v>Liste!AX1</v>
      </c>
      <c r="F51" s="77">
        <v>50</v>
      </c>
      <c r="G51" s="77" t="s">
        <v>37</v>
      </c>
      <c r="H51" s="77" t="str">
        <f t="shared" si="1"/>
        <v>=INDEX(Liste;$E$2;50)</v>
      </c>
    </row>
    <row r="52" spans="1:8" x14ac:dyDescent="0.2">
      <c r="A52" s="77" t="s">
        <v>35</v>
      </c>
      <c r="B52" s="77" t="s">
        <v>36</v>
      </c>
      <c r="C52" s="77" t="s">
        <v>61</v>
      </c>
      <c r="D52" s="77">
        <v>1</v>
      </c>
      <c r="E52" s="77" t="str">
        <f t="shared" si="0"/>
        <v>Liste!AY1</v>
      </c>
      <c r="F52" s="77">
        <v>51</v>
      </c>
      <c r="G52" s="77" t="s">
        <v>37</v>
      </c>
      <c r="H52" s="77" t="str">
        <f t="shared" si="1"/>
        <v>=INDEX(Liste;$E$2;51)</v>
      </c>
    </row>
    <row r="53" spans="1:8" x14ac:dyDescent="0.2">
      <c r="A53" s="77" t="s">
        <v>35</v>
      </c>
      <c r="B53" s="77" t="s">
        <v>36</v>
      </c>
      <c r="C53" s="77" t="s">
        <v>62</v>
      </c>
      <c r="D53" s="77">
        <v>1</v>
      </c>
      <c r="E53" s="77" t="str">
        <f t="shared" si="0"/>
        <v>Liste!AZ1</v>
      </c>
      <c r="F53" s="77">
        <v>52</v>
      </c>
      <c r="G53" s="77" t="s">
        <v>37</v>
      </c>
      <c r="H53" s="77" t="str">
        <f t="shared" si="1"/>
        <v>=INDEX(Liste;$E$2;52)</v>
      </c>
    </row>
    <row r="54" spans="1:8" x14ac:dyDescent="0.2">
      <c r="A54" s="77" t="s">
        <v>35</v>
      </c>
      <c r="B54" s="77" t="s">
        <v>38</v>
      </c>
      <c r="C54" s="77" t="s">
        <v>36</v>
      </c>
      <c r="D54" s="77">
        <v>1</v>
      </c>
      <c r="E54" s="77" t="str">
        <f t="shared" si="0"/>
        <v>Liste!BA1</v>
      </c>
      <c r="F54" s="77">
        <v>53</v>
      </c>
      <c r="G54" s="77" t="s">
        <v>37</v>
      </c>
      <c r="H54" s="77" t="str">
        <f t="shared" si="1"/>
        <v>=INDEX(Liste;$E$2;53)</v>
      </c>
    </row>
    <row r="55" spans="1:8" x14ac:dyDescent="0.2">
      <c r="A55" s="77" t="s">
        <v>35</v>
      </c>
      <c r="B55" s="77" t="s">
        <v>38</v>
      </c>
      <c r="C55" s="77" t="s">
        <v>38</v>
      </c>
      <c r="D55" s="77">
        <v>1</v>
      </c>
      <c r="E55" s="77" t="str">
        <f t="shared" si="0"/>
        <v>Liste!BB1</v>
      </c>
      <c r="F55" s="77">
        <v>54</v>
      </c>
      <c r="G55" s="77" t="s">
        <v>37</v>
      </c>
      <c r="H55" s="77" t="str">
        <f t="shared" si="1"/>
        <v>=INDEX(Liste;$E$2;54)</v>
      </c>
    </row>
    <row r="56" spans="1:8" x14ac:dyDescent="0.2">
      <c r="A56" s="77" t="s">
        <v>35</v>
      </c>
      <c r="B56" s="77" t="s">
        <v>38</v>
      </c>
      <c r="C56" s="77" t="s">
        <v>39</v>
      </c>
      <c r="D56" s="77">
        <v>1</v>
      </c>
      <c r="E56" s="77" t="str">
        <f t="shared" si="0"/>
        <v>Liste!BC1</v>
      </c>
      <c r="F56" s="77">
        <v>55</v>
      </c>
      <c r="G56" s="77" t="s">
        <v>37</v>
      </c>
      <c r="H56" s="77" t="str">
        <f t="shared" si="1"/>
        <v>=INDEX(Liste;$E$2;55)</v>
      </c>
    </row>
    <row r="57" spans="1:8" x14ac:dyDescent="0.2">
      <c r="A57" s="77" t="s">
        <v>35</v>
      </c>
      <c r="B57" s="77" t="s">
        <v>38</v>
      </c>
      <c r="C57" s="77" t="s">
        <v>40</v>
      </c>
      <c r="D57" s="77">
        <v>1</v>
      </c>
      <c r="E57" s="77" t="str">
        <f t="shared" si="0"/>
        <v>Liste!BD1</v>
      </c>
      <c r="F57" s="77">
        <v>56</v>
      </c>
      <c r="G57" s="77" t="s">
        <v>37</v>
      </c>
      <c r="H57" s="77" t="str">
        <f t="shared" si="1"/>
        <v>=INDEX(Liste;$E$2;56)</v>
      </c>
    </row>
    <row r="58" spans="1:8" x14ac:dyDescent="0.2">
      <c r="A58" s="77" t="s">
        <v>35</v>
      </c>
      <c r="B58" s="77" t="s">
        <v>38</v>
      </c>
      <c r="C58" s="77" t="s">
        <v>41</v>
      </c>
      <c r="D58" s="77">
        <v>1</v>
      </c>
      <c r="E58" s="77" t="str">
        <f t="shared" si="0"/>
        <v>Liste!BE1</v>
      </c>
      <c r="F58" s="77">
        <v>57</v>
      </c>
      <c r="G58" s="77" t="s">
        <v>37</v>
      </c>
      <c r="H58" s="77" t="str">
        <f t="shared" si="1"/>
        <v>=INDEX(Liste;$E$2;57)</v>
      </c>
    </row>
    <row r="59" spans="1:8" x14ac:dyDescent="0.2">
      <c r="A59" s="77" t="s">
        <v>35</v>
      </c>
      <c r="B59" s="77" t="s">
        <v>38</v>
      </c>
      <c r="C59" s="77" t="s">
        <v>42</v>
      </c>
      <c r="D59" s="77">
        <v>1</v>
      </c>
      <c r="E59" s="77" t="str">
        <f t="shared" si="0"/>
        <v>Liste!BF1</v>
      </c>
      <c r="F59" s="77">
        <v>58</v>
      </c>
      <c r="G59" s="77" t="s">
        <v>37</v>
      </c>
      <c r="H59" s="77" t="str">
        <f t="shared" si="1"/>
        <v>=INDEX(Liste;$E$2;58)</v>
      </c>
    </row>
    <row r="60" spans="1:8" x14ac:dyDescent="0.2">
      <c r="A60" s="77" t="s">
        <v>35</v>
      </c>
      <c r="B60" s="77" t="s">
        <v>38</v>
      </c>
      <c r="C60" s="77" t="s">
        <v>43</v>
      </c>
      <c r="D60" s="77">
        <v>1</v>
      </c>
      <c r="E60" s="77" t="str">
        <f t="shared" si="0"/>
        <v>Liste!BG1</v>
      </c>
      <c r="F60" s="77">
        <v>59</v>
      </c>
      <c r="G60" s="77" t="s">
        <v>37</v>
      </c>
      <c r="H60" s="77" t="str">
        <f t="shared" si="1"/>
        <v>=INDEX(Liste;$E$2;59)</v>
      </c>
    </row>
    <row r="61" spans="1:8" x14ac:dyDescent="0.2">
      <c r="A61" s="77" t="s">
        <v>35</v>
      </c>
      <c r="B61" s="77" t="s">
        <v>38</v>
      </c>
      <c r="C61" s="77" t="s">
        <v>44</v>
      </c>
      <c r="D61" s="77">
        <v>1</v>
      </c>
      <c r="E61" s="77" t="str">
        <f t="shared" si="0"/>
        <v>Liste!BH1</v>
      </c>
      <c r="F61" s="77">
        <v>60</v>
      </c>
      <c r="G61" s="77" t="s">
        <v>37</v>
      </c>
      <c r="H61" s="77" t="str">
        <f t="shared" si="1"/>
        <v>=INDEX(Liste;$E$2;60)</v>
      </c>
    </row>
    <row r="62" spans="1:8" x14ac:dyDescent="0.2">
      <c r="A62" s="77" t="s">
        <v>35</v>
      </c>
      <c r="B62" s="77" t="s">
        <v>38</v>
      </c>
      <c r="C62" s="77" t="s">
        <v>45</v>
      </c>
      <c r="D62" s="77">
        <v>1</v>
      </c>
      <c r="E62" s="77" t="str">
        <f t="shared" si="0"/>
        <v>Liste!BI1</v>
      </c>
      <c r="F62" s="77">
        <v>61</v>
      </c>
      <c r="G62" s="77" t="s">
        <v>37</v>
      </c>
      <c r="H62" s="77" t="str">
        <f t="shared" si="1"/>
        <v>=INDEX(Liste;$E$2;61)</v>
      </c>
    </row>
    <row r="63" spans="1:8" x14ac:dyDescent="0.2">
      <c r="A63" s="77" t="s">
        <v>35</v>
      </c>
      <c r="B63" s="77" t="s">
        <v>38</v>
      </c>
      <c r="C63" s="77" t="s">
        <v>46</v>
      </c>
      <c r="D63" s="77">
        <v>1</v>
      </c>
      <c r="E63" s="77" t="str">
        <f t="shared" si="0"/>
        <v>Liste!BJ1</v>
      </c>
      <c r="F63" s="77">
        <v>62</v>
      </c>
      <c r="G63" s="77" t="s">
        <v>37</v>
      </c>
      <c r="H63" s="77" t="str">
        <f t="shared" si="1"/>
        <v>=INDEX(Liste;$E$2;62)</v>
      </c>
    </row>
    <row r="64" spans="1:8" x14ac:dyDescent="0.2">
      <c r="A64" s="77" t="s">
        <v>35</v>
      </c>
      <c r="B64" s="77" t="s">
        <v>38</v>
      </c>
      <c r="C64" s="77" t="s">
        <v>47</v>
      </c>
      <c r="D64" s="77">
        <v>1</v>
      </c>
      <c r="E64" s="77" t="str">
        <f t="shared" si="0"/>
        <v>Liste!BK1</v>
      </c>
      <c r="F64" s="77">
        <v>63</v>
      </c>
      <c r="G64" s="77" t="s">
        <v>37</v>
      </c>
      <c r="H64" s="77" t="str">
        <f t="shared" si="1"/>
        <v>=INDEX(Liste;$E$2;63)</v>
      </c>
    </row>
    <row r="65" spans="1:8" x14ac:dyDescent="0.2">
      <c r="A65" s="77" t="s">
        <v>35</v>
      </c>
      <c r="B65" s="77" t="s">
        <v>38</v>
      </c>
      <c r="C65" s="77" t="s">
        <v>48</v>
      </c>
      <c r="D65" s="77">
        <v>1</v>
      </c>
      <c r="E65" s="77" t="str">
        <f t="shared" si="0"/>
        <v>Liste!BL1</v>
      </c>
      <c r="F65" s="77">
        <v>64</v>
      </c>
      <c r="G65" s="77" t="s">
        <v>37</v>
      </c>
      <c r="H65" s="77" t="str">
        <f t="shared" si="1"/>
        <v>=INDEX(Liste;$E$2;64)</v>
      </c>
    </row>
    <row r="66" spans="1:8" x14ac:dyDescent="0.2">
      <c r="A66" s="77" t="s">
        <v>35</v>
      </c>
      <c r="B66" s="77" t="s">
        <v>38</v>
      </c>
      <c r="C66" s="77" t="s">
        <v>49</v>
      </c>
      <c r="D66" s="77">
        <v>1</v>
      </c>
      <c r="E66" s="77" t="str">
        <f t="shared" si="0"/>
        <v>Liste!BM1</v>
      </c>
      <c r="F66" s="77">
        <v>65</v>
      </c>
      <c r="G66" s="77" t="s">
        <v>37</v>
      </c>
      <c r="H66" s="77" t="str">
        <f t="shared" si="1"/>
        <v>=INDEX(Liste;$E$2;65)</v>
      </c>
    </row>
    <row r="67" spans="1:8" x14ac:dyDescent="0.2">
      <c r="A67" s="77" t="s">
        <v>35</v>
      </c>
      <c r="B67" s="77" t="s">
        <v>38</v>
      </c>
      <c r="C67" s="77" t="s">
        <v>50</v>
      </c>
      <c r="D67" s="77">
        <v>1</v>
      </c>
      <c r="E67" s="77" t="str">
        <f t="shared" ref="E67:E130" si="2">A67&amp;B67&amp;C67&amp;D67</f>
        <v>Liste!BN1</v>
      </c>
      <c r="F67" s="77">
        <v>66</v>
      </c>
      <c r="G67" s="77" t="s">
        <v>37</v>
      </c>
      <c r="H67" s="77" t="str">
        <f t="shared" ref="H67:H130" si="3">"="&amp;G67&amp;F67&amp;")"</f>
        <v>=INDEX(Liste;$E$2;66)</v>
      </c>
    </row>
    <row r="68" spans="1:8" x14ac:dyDescent="0.2">
      <c r="A68" s="77" t="s">
        <v>35</v>
      </c>
      <c r="B68" s="77" t="s">
        <v>38</v>
      </c>
      <c r="C68" s="77" t="s">
        <v>51</v>
      </c>
      <c r="D68" s="77">
        <v>1</v>
      </c>
      <c r="E68" s="77" t="str">
        <f t="shared" si="2"/>
        <v>Liste!BO1</v>
      </c>
      <c r="F68" s="77">
        <v>67</v>
      </c>
      <c r="G68" s="77" t="s">
        <v>37</v>
      </c>
      <c r="H68" s="77" t="str">
        <f t="shared" si="3"/>
        <v>=INDEX(Liste;$E$2;67)</v>
      </c>
    </row>
    <row r="69" spans="1:8" x14ac:dyDescent="0.2">
      <c r="A69" s="77" t="s">
        <v>35</v>
      </c>
      <c r="B69" s="77" t="s">
        <v>38</v>
      </c>
      <c r="C69" s="77" t="s">
        <v>52</v>
      </c>
      <c r="D69" s="77">
        <v>1</v>
      </c>
      <c r="E69" s="77" t="str">
        <f t="shared" si="2"/>
        <v>Liste!BP1</v>
      </c>
      <c r="F69" s="77">
        <v>68</v>
      </c>
      <c r="G69" s="77" t="s">
        <v>37</v>
      </c>
      <c r="H69" s="77" t="str">
        <f t="shared" si="3"/>
        <v>=INDEX(Liste;$E$2;68)</v>
      </c>
    </row>
    <row r="70" spans="1:8" x14ac:dyDescent="0.2">
      <c r="A70" s="77" t="s">
        <v>35</v>
      </c>
      <c r="B70" s="77" t="s">
        <v>38</v>
      </c>
      <c r="C70" s="77" t="s">
        <v>53</v>
      </c>
      <c r="D70" s="77">
        <v>1</v>
      </c>
      <c r="E70" s="77" t="str">
        <f t="shared" si="2"/>
        <v>Liste!BQ1</v>
      </c>
      <c r="F70" s="77">
        <v>69</v>
      </c>
      <c r="G70" s="77" t="s">
        <v>37</v>
      </c>
      <c r="H70" s="77" t="str">
        <f t="shared" si="3"/>
        <v>=INDEX(Liste;$E$2;69)</v>
      </c>
    </row>
    <row r="71" spans="1:8" x14ac:dyDescent="0.2">
      <c r="A71" s="77" t="s">
        <v>35</v>
      </c>
      <c r="B71" s="77" t="s">
        <v>38</v>
      </c>
      <c r="C71" s="77" t="s">
        <v>54</v>
      </c>
      <c r="D71" s="77">
        <v>1</v>
      </c>
      <c r="E71" s="77" t="str">
        <f t="shared" si="2"/>
        <v>Liste!BR1</v>
      </c>
      <c r="F71" s="77">
        <v>70</v>
      </c>
      <c r="G71" s="77" t="s">
        <v>37</v>
      </c>
      <c r="H71" s="77" t="str">
        <f t="shared" si="3"/>
        <v>=INDEX(Liste;$E$2;70)</v>
      </c>
    </row>
    <row r="72" spans="1:8" x14ac:dyDescent="0.2">
      <c r="A72" s="77" t="s">
        <v>35</v>
      </c>
      <c r="B72" s="77" t="s">
        <v>38</v>
      </c>
      <c r="C72" s="77" t="s">
        <v>55</v>
      </c>
      <c r="D72" s="77">
        <v>1</v>
      </c>
      <c r="E72" s="77" t="str">
        <f t="shared" si="2"/>
        <v>Liste!BS1</v>
      </c>
      <c r="F72" s="77">
        <v>71</v>
      </c>
      <c r="G72" s="77" t="s">
        <v>37</v>
      </c>
      <c r="H72" s="77" t="str">
        <f t="shared" si="3"/>
        <v>=INDEX(Liste;$E$2;71)</v>
      </c>
    </row>
    <row r="73" spans="1:8" x14ac:dyDescent="0.2">
      <c r="A73" s="77" t="s">
        <v>35</v>
      </c>
      <c r="B73" s="77" t="s">
        <v>38</v>
      </c>
      <c r="C73" s="77" t="s">
        <v>56</v>
      </c>
      <c r="D73" s="77">
        <v>1</v>
      </c>
      <c r="E73" s="77" t="str">
        <f t="shared" si="2"/>
        <v>Liste!BT1</v>
      </c>
      <c r="F73" s="77">
        <v>72</v>
      </c>
      <c r="G73" s="77" t="s">
        <v>37</v>
      </c>
      <c r="H73" s="77" t="str">
        <f t="shared" si="3"/>
        <v>=INDEX(Liste;$E$2;72)</v>
      </c>
    </row>
    <row r="74" spans="1:8" x14ac:dyDescent="0.2">
      <c r="A74" s="77" t="s">
        <v>35</v>
      </c>
      <c r="B74" s="77" t="s">
        <v>38</v>
      </c>
      <c r="C74" s="77" t="s">
        <v>57</v>
      </c>
      <c r="D74" s="77">
        <v>1</v>
      </c>
      <c r="E74" s="77" t="str">
        <f t="shared" si="2"/>
        <v>Liste!BU1</v>
      </c>
      <c r="F74" s="77">
        <v>73</v>
      </c>
      <c r="G74" s="77" t="s">
        <v>37</v>
      </c>
      <c r="H74" s="77" t="str">
        <f t="shared" si="3"/>
        <v>=INDEX(Liste;$E$2;73)</v>
      </c>
    </row>
    <row r="75" spans="1:8" x14ac:dyDescent="0.2">
      <c r="A75" s="77" t="s">
        <v>35</v>
      </c>
      <c r="B75" s="77" t="s">
        <v>38</v>
      </c>
      <c r="C75" s="77" t="s">
        <v>58</v>
      </c>
      <c r="D75" s="77">
        <v>1</v>
      </c>
      <c r="E75" s="77" t="str">
        <f t="shared" si="2"/>
        <v>Liste!BV1</v>
      </c>
      <c r="F75" s="77">
        <v>74</v>
      </c>
      <c r="G75" s="77" t="s">
        <v>37</v>
      </c>
      <c r="H75" s="77" t="str">
        <f t="shared" si="3"/>
        <v>=INDEX(Liste;$E$2;74)</v>
      </c>
    </row>
    <row r="76" spans="1:8" x14ac:dyDescent="0.2">
      <c r="A76" s="77" t="s">
        <v>35</v>
      </c>
      <c r="B76" s="77" t="s">
        <v>38</v>
      </c>
      <c r="C76" s="77" t="s">
        <v>59</v>
      </c>
      <c r="D76" s="77">
        <v>1</v>
      </c>
      <c r="E76" s="77" t="str">
        <f t="shared" si="2"/>
        <v>Liste!BW1</v>
      </c>
      <c r="F76" s="77">
        <v>75</v>
      </c>
      <c r="G76" s="77" t="s">
        <v>37</v>
      </c>
      <c r="H76" s="77" t="str">
        <f t="shared" si="3"/>
        <v>=INDEX(Liste;$E$2;75)</v>
      </c>
    </row>
    <row r="77" spans="1:8" x14ac:dyDescent="0.2">
      <c r="A77" s="77" t="s">
        <v>35</v>
      </c>
      <c r="B77" s="77" t="s">
        <v>38</v>
      </c>
      <c r="C77" s="77" t="s">
        <v>60</v>
      </c>
      <c r="D77" s="77">
        <v>1</v>
      </c>
      <c r="E77" s="77" t="str">
        <f t="shared" si="2"/>
        <v>Liste!BX1</v>
      </c>
      <c r="F77" s="77">
        <v>76</v>
      </c>
      <c r="G77" s="77" t="s">
        <v>37</v>
      </c>
      <c r="H77" s="77" t="str">
        <f t="shared" si="3"/>
        <v>=INDEX(Liste;$E$2;76)</v>
      </c>
    </row>
    <row r="78" spans="1:8" x14ac:dyDescent="0.2">
      <c r="A78" s="77" t="s">
        <v>35</v>
      </c>
      <c r="B78" s="77" t="s">
        <v>38</v>
      </c>
      <c r="C78" s="77" t="s">
        <v>61</v>
      </c>
      <c r="D78" s="77">
        <v>1</v>
      </c>
      <c r="E78" s="77" t="str">
        <f t="shared" si="2"/>
        <v>Liste!BY1</v>
      </c>
      <c r="F78" s="77">
        <v>77</v>
      </c>
      <c r="G78" s="77" t="s">
        <v>37</v>
      </c>
      <c r="H78" s="77" t="str">
        <f t="shared" si="3"/>
        <v>=INDEX(Liste;$E$2;77)</v>
      </c>
    </row>
    <row r="79" spans="1:8" x14ac:dyDescent="0.2">
      <c r="A79" s="77" t="s">
        <v>35</v>
      </c>
      <c r="B79" s="77" t="s">
        <v>38</v>
      </c>
      <c r="C79" s="77" t="s">
        <v>62</v>
      </c>
      <c r="D79" s="77">
        <v>1</v>
      </c>
      <c r="E79" s="77" t="str">
        <f t="shared" si="2"/>
        <v>Liste!BZ1</v>
      </c>
      <c r="F79" s="77">
        <v>78</v>
      </c>
      <c r="G79" s="77" t="s">
        <v>37</v>
      </c>
      <c r="H79" s="77" t="str">
        <f t="shared" si="3"/>
        <v>=INDEX(Liste;$E$2;78)</v>
      </c>
    </row>
    <row r="80" spans="1:8" x14ac:dyDescent="0.2">
      <c r="A80" s="77" t="s">
        <v>35</v>
      </c>
      <c r="B80" s="77" t="s">
        <v>39</v>
      </c>
      <c r="C80" s="77" t="s">
        <v>36</v>
      </c>
      <c r="D80" s="77">
        <v>1</v>
      </c>
      <c r="E80" s="77" t="str">
        <f t="shared" si="2"/>
        <v>Liste!CA1</v>
      </c>
      <c r="F80" s="77">
        <v>79</v>
      </c>
      <c r="G80" s="77" t="s">
        <v>37</v>
      </c>
      <c r="H80" s="77" t="str">
        <f t="shared" si="3"/>
        <v>=INDEX(Liste;$E$2;79)</v>
      </c>
    </row>
    <row r="81" spans="1:8" x14ac:dyDescent="0.2">
      <c r="A81" s="77" t="s">
        <v>35</v>
      </c>
      <c r="B81" s="77" t="s">
        <v>39</v>
      </c>
      <c r="C81" s="77" t="s">
        <v>38</v>
      </c>
      <c r="D81" s="77">
        <v>1</v>
      </c>
      <c r="E81" s="77" t="str">
        <f t="shared" si="2"/>
        <v>Liste!CB1</v>
      </c>
      <c r="F81" s="77">
        <v>80</v>
      </c>
      <c r="G81" s="77" t="s">
        <v>37</v>
      </c>
      <c r="H81" s="77" t="str">
        <f t="shared" si="3"/>
        <v>=INDEX(Liste;$E$2;80)</v>
      </c>
    </row>
    <row r="82" spans="1:8" x14ac:dyDescent="0.2">
      <c r="A82" s="77" t="s">
        <v>35</v>
      </c>
      <c r="B82" s="77" t="s">
        <v>39</v>
      </c>
      <c r="C82" s="77" t="s">
        <v>39</v>
      </c>
      <c r="D82" s="77">
        <v>1</v>
      </c>
      <c r="E82" s="77" t="str">
        <f t="shared" si="2"/>
        <v>Liste!CC1</v>
      </c>
      <c r="F82" s="77">
        <v>81</v>
      </c>
      <c r="G82" s="77" t="s">
        <v>37</v>
      </c>
      <c r="H82" s="77" t="str">
        <f t="shared" si="3"/>
        <v>=INDEX(Liste;$E$2;81)</v>
      </c>
    </row>
    <row r="83" spans="1:8" x14ac:dyDescent="0.2">
      <c r="A83" s="77" t="s">
        <v>35</v>
      </c>
      <c r="B83" s="77" t="s">
        <v>39</v>
      </c>
      <c r="C83" s="77" t="s">
        <v>40</v>
      </c>
      <c r="D83" s="77">
        <v>1</v>
      </c>
      <c r="E83" s="77" t="str">
        <f t="shared" si="2"/>
        <v>Liste!CD1</v>
      </c>
      <c r="F83" s="77">
        <v>82</v>
      </c>
      <c r="G83" s="77" t="s">
        <v>37</v>
      </c>
      <c r="H83" s="77" t="str">
        <f t="shared" si="3"/>
        <v>=INDEX(Liste;$E$2;82)</v>
      </c>
    </row>
    <row r="84" spans="1:8" x14ac:dyDescent="0.2">
      <c r="A84" s="77" t="s">
        <v>35</v>
      </c>
      <c r="B84" s="77" t="s">
        <v>39</v>
      </c>
      <c r="C84" s="77" t="s">
        <v>41</v>
      </c>
      <c r="D84" s="77">
        <v>1</v>
      </c>
      <c r="E84" s="77" t="str">
        <f t="shared" si="2"/>
        <v>Liste!CE1</v>
      </c>
      <c r="F84" s="77">
        <v>83</v>
      </c>
      <c r="G84" s="77" t="s">
        <v>37</v>
      </c>
      <c r="H84" s="77" t="str">
        <f t="shared" si="3"/>
        <v>=INDEX(Liste;$E$2;83)</v>
      </c>
    </row>
    <row r="85" spans="1:8" x14ac:dyDescent="0.2">
      <c r="A85" s="77" t="s">
        <v>35</v>
      </c>
      <c r="B85" s="77" t="s">
        <v>39</v>
      </c>
      <c r="C85" s="77" t="s">
        <v>42</v>
      </c>
      <c r="D85" s="77">
        <v>1</v>
      </c>
      <c r="E85" s="77" t="str">
        <f t="shared" si="2"/>
        <v>Liste!CF1</v>
      </c>
      <c r="F85" s="77">
        <v>84</v>
      </c>
      <c r="G85" s="77" t="s">
        <v>37</v>
      </c>
      <c r="H85" s="77" t="str">
        <f t="shared" si="3"/>
        <v>=INDEX(Liste;$E$2;84)</v>
      </c>
    </row>
    <row r="86" spans="1:8" x14ac:dyDescent="0.2">
      <c r="A86" s="77" t="s">
        <v>35</v>
      </c>
      <c r="B86" s="77" t="s">
        <v>39</v>
      </c>
      <c r="C86" s="77" t="s">
        <v>43</v>
      </c>
      <c r="D86" s="77">
        <v>1</v>
      </c>
      <c r="E86" s="77" t="str">
        <f t="shared" si="2"/>
        <v>Liste!CG1</v>
      </c>
      <c r="F86" s="77">
        <v>85</v>
      </c>
      <c r="G86" s="77" t="s">
        <v>37</v>
      </c>
      <c r="H86" s="77" t="str">
        <f t="shared" si="3"/>
        <v>=INDEX(Liste;$E$2;85)</v>
      </c>
    </row>
    <row r="87" spans="1:8" x14ac:dyDescent="0.2">
      <c r="A87" s="77" t="s">
        <v>35</v>
      </c>
      <c r="B87" s="77" t="s">
        <v>39</v>
      </c>
      <c r="C87" s="77" t="s">
        <v>44</v>
      </c>
      <c r="D87" s="77">
        <v>1</v>
      </c>
      <c r="E87" s="77" t="str">
        <f t="shared" si="2"/>
        <v>Liste!CH1</v>
      </c>
      <c r="F87" s="77">
        <v>86</v>
      </c>
      <c r="G87" s="77" t="s">
        <v>37</v>
      </c>
      <c r="H87" s="77" t="str">
        <f t="shared" si="3"/>
        <v>=INDEX(Liste;$E$2;86)</v>
      </c>
    </row>
    <row r="88" spans="1:8" x14ac:dyDescent="0.2">
      <c r="A88" s="77" t="s">
        <v>35</v>
      </c>
      <c r="B88" s="77" t="s">
        <v>39</v>
      </c>
      <c r="C88" s="77" t="s">
        <v>45</v>
      </c>
      <c r="D88" s="77">
        <v>1</v>
      </c>
      <c r="E88" s="77" t="str">
        <f t="shared" si="2"/>
        <v>Liste!CI1</v>
      </c>
      <c r="F88" s="77">
        <v>87</v>
      </c>
      <c r="G88" s="77" t="s">
        <v>37</v>
      </c>
      <c r="H88" s="77" t="str">
        <f t="shared" si="3"/>
        <v>=INDEX(Liste;$E$2;87)</v>
      </c>
    </row>
    <row r="89" spans="1:8" x14ac:dyDescent="0.2">
      <c r="A89" s="77" t="s">
        <v>35</v>
      </c>
      <c r="B89" s="77" t="s">
        <v>39</v>
      </c>
      <c r="C89" s="77" t="s">
        <v>46</v>
      </c>
      <c r="D89" s="77">
        <v>1</v>
      </c>
      <c r="E89" s="77" t="str">
        <f t="shared" si="2"/>
        <v>Liste!CJ1</v>
      </c>
      <c r="F89" s="77">
        <v>88</v>
      </c>
      <c r="G89" s="77" t="s">
        <v>37</v>
      </c>
      <c r="H89" s="77" t="str">
        <f t="shared" si="3"/>
        <v>=INDEX(Liste;$E$2;88)</v>
      </c>
    </row>
    <row r="90" spans="1:8" x14ac:dyDescent="0.2">
      <c r="A90" s="77" t="s">
        <v>35</v>
      </c>
      <c r="B90" s="77" t="s">
        <v>39</v>
      </c>
      <c r="C90" s="77" t="s">
        <v>47</v>
      </c>
      <c r="D90" s="77">
        <v>1</v>
      </c>
      <c r="E90" s="77" t="str">
        <f t="shared" si="2"/>
        <v>Liste!CK1</v>
      </c>
      <c r="F90" s="77">
        <v>89</v>
      </c>
      <c r="G90" s="77" t="s">
        <v>37</v>
      </c>
      <c r="H90" s="77" t="str">
        <f t="shared" si="3"/>
        <v>=INDEX(Liste;$E$2;89)</v>
      </c>
    </row>
    <row r="91" spans="1:8" x14ac:dyDescent="0.2">
      <c r="A91" s="77" t="s">
        <v>35</v>
      </c>
      <c r="B91" s="77" t="s">
        <v>39</v>
      </c>
      <c r="C91" s="77" t="s">
        <v>48</v>
      </c>
      <c r="D91" s="77">
        <v>1</v>
      </c>
      <c r="E91" s="77" t="str">
        <f t="shared" si="2"/>
        <v>Liste!CL1</v>
      </c>
      <c r="F91" s="77">
        <v>90</v>
      </c>
      <c r="G91" s="77" t="s">
        <v>37</v>
      </c>
      <c r="H91" s="77" t="str">
        <f t="shared" si="3"/>
        <v>=INDEX(Liste;$E$2;90)</v>
      </c>
    </row>
    <row r="92" spans="1:8" x14ac:dyDescent="0.2">
      <c r="A92" s="77" t="s">
        <v>35</v>
      </c>
      <c r="B92" s="77" t="s">
        <v>39</v>
      </c>
      <c r="C92" s="77" t="s">
        <v>49</v>
      </c>
      <c r="D92" s="77">
        <v>1</v>
      </c>
      <c r="E92" s="77" t="str">
        <f t="shared" si="2"/>
        <v>Liste!CM1</v>
      </c>
      <c r="F92" s="77">
        <v>91</v>
      </c>
      <c r="G92" s="77" t="s">
        <v>37</v>
      </c>
      <c r="H92" s="77" t="str">
        <f t="shared" si="3"/>
        <v>=INDEX(Liste;$E$2;91)</v>
      </c>
    </row>
    <row r="93" spans="1:8" x14ac:dyDescent="0.2">
      <c r="A93" s="77" t="s">
        <v>35</v>
      </c>
      <c r="B93" s="77" t="s">
        <v>39</v>
      </c>
      <c r="C93" s="77" t="s">
        <v>50</v>
      </c>
      <c r="D93" s="77">
        <v>1</v>
      </c>
      <c r="E93" s="77" t="str">
        <f t="shared" si="2"/>
        <v>Liste!CN1</v>
      </c>
      <c r="F93" s="77">
        <v>92</v>
      </c>
      <c r="G93" s="77" t="s">
        <v>37</v>
      </c>
      <c r="H93" s="77" t="str">
        <f t="shared" si="3"/>
        <v>=INDEX(Liste;$E$2;92)</v>
      </c>
    </row>
    <row r="94" spans="1:8" x14ac:dyDescent="0.2">
      <c r="A94" s="77" t="s">
        <v>35</v>
      </c>
      <c r="B94" s="77" t="s">
        <v>39</v>
      </c>
      <c r="C94" s="77" t="s">
        <v>51</v>
      </c>
      <c r="D94" s="77">
        <v>1</v>
      </c>
      <c r="E94" s="77" t="str">
        <f t="shared" si="2"/>
        <v>Liste!CO1</v>
      </c>
      <c r="F94" s="77">
        <v>93</v>
      </c>
      <c r="G94" s="77" t="s">
        <v>37</v>
      </c>
      <c r="H94" s="77" t="str">
        <f t="shared" si="3"/>
        <v>=INDEX(Liste;$E$2;93)</v>
      </c>
    </row>
    <row r="95" spans="1:8" x14ac:dyDescent="0.2">
      <c r="A95" s="77" t="s">
        <v>35</v>
      </c>
      <c r="B95" s="77" t="s">
        <v>39</v>
      </c>
      <c r="C95" s="77" t="s">
        <v>52</v>
      </c>
      <c r="D95" s="77">
        <v>1</v>
      </c>
      <c r="E95" s="77" t="str">
        <f t="shared" si="2"/>
        <v>Liste!CP1</v>
      </c>
      <c r="F95" s="77">
        <v>94</v>
      </c>
      <c r="G95" s="77" t="s">
        <v>37</v>
      </c>
      <c r="H95" s="77" t="str">
        <f t="shared" si="3"/>
        <v>=INDEX(Liste;$E$2;94)</v>
      </c>
    </row>
    <row r="96" spans="1:8" x14ac:dyDescent="0.2">
      <c r="A96" s="77" t="s">
        <v>35</v>
      </c>
      <c r="B96" s="77" t="s">
        <v>39</v>
      </c>
      <c r="C96" s="77" t="s">
        <v>53</v>
      </c>
      <c r="D96" s="77">
        <v>1</v>
      </c>
      <c r="E96" s="77" t="str">
        <f t="shared" si="2"/>
        <v>Liste!CQ1</v>
      </c>
      <c r="F96" s="77">
        <v>95</v>
      </c>
      <c r="G96" s="77" t="s">
        <v>37</v>
      </c>
      <c r="H96" s="77" t="str">
        <f t="shared" si="3"/>
        <v>=INDEX(Liste;$E$2;95)</v>
      </c>
    </row>
    <row r="97" spans="1:8" x14ac:dyDescent="0.2">
      <c r="A97" s="77" t="s">
        <v>35</v>
      </c>
      <c r="B97" s="77" t="s">
        <v>39</v>
      </c>
      <c r="C97" s="77" t="s">
        <v>54</v>
      </c>
      <c r="D97" s="77">
        <v>1</v>
      </c>
      <c r="E97" s="77" t="str">
        <f t="shared" si="2"/>
        <v>Liste!CR1</v>
      </c>
      <c r="F97" s="77">
        <v>96</v>
      </c>
      <c r="G97" s="77" t="s">
        <v>37</v>
      </c>
      <c r="H97" s="77" t="str">
        <f t="shared" si="3"/>
        <v>=INDEX(Liste;$E$2;96)</v>
      </c>
    </row>
    <row r="98" spans="1:8" x14ac:dyDescent="0.2">
      <c r="A98" s="77" t="s">
        <v>35</v>
      </c>
      <c r="B98" s="77" t="s">
        <v>39</v>
      </c>
      <c r="C98" s="77" t="s">
        <v>55</v>
      </c>
      <c r="D98" s="77">
        <v>1</v>
      </c>
      <c r="E98" s="77" t="str">
        <f t="shared" si="2"/>
        <v>Liste!CS1</v>
      </c>
      <c r="F98" s="77">
        <v>97</v>
      </c>
      <c r="G98" s="77" t="s">
        <v>37</v>
      </c>
      <c r="H98" s="77" t="str">
        <f t="shared" si="3"/>
        <v>=INDEX(Liste;$E$2;97)</v>
      </c>
    </row>
    <row r="99" spans="1:8" x14ac:dyDescent="0.2">
      <c r="A99" s="77" t="s">
        <v>35</v>
      </c>
      <c r="B99" s="77" t="s">
        <v>39</v>
      </c>
      <c r="C99" s="77" t="s">
        <v>56</v>
      </c>
      <c r="D99" s="77">
        <v>1</v>
      </c>
      <c r="E99" s="77" t="str">
        <f t="shared" si="2"/>
        <v>Liste!CT1</v>
      </c>
      <c r="F99" s="77">
        <v>98</v>
      </c>
      <c r="G99" s="77" t="s">
        <v>37</v>
      </c>
      <c r="H99" s="77" t="str">
        <f t="shared" si="3"/>
        <v>=INDEX(Liste;$E$2;98)</v>
      </c>
    </row>
    <row r="100" spans="1:8" x14ac:dyDescent="0.2">
      <c r="A100" s="77" t="s">
        <v>35</v>
      </c>
      <c r="B100" s="77" t="s">
        <v>39</v>
      </c>
      <c r="C100" s="77" t="s">
        <v>57</v>
      </c>
      <c r="D100" s="77">
        <v>1</v>
      </c>
      <c r="E100" s="77" t="str">
        <f t="shared" si="2"/>
        <v>Liste!CU1</v>
      </c>
      <c r="F100" s="77">
        <v>99</v>
      </c>
      <c r="G100" s="77" t="s">
        <v>37</v>
      </c>
      <c r="H100" s="77" t="str">
        <f t="shared" si="3"/>
        <v>=INDEX(Liste;$E$2;99)</v>
      </c>
    </row>
    <row r="101" spans="1:8" x14ac:dyDescent="0.2">
      <c r="A101" s="77" t="s">
        <v>35</v>
      </c>
      <c r="B101" s="77" t="s">
        <v>39</v>
      </c>
      <c r="C101" s="77" t="s">
        <v>58</v>
      </c>
      <c r="D101" s="77">
        <v>1</v>
      </c>
      <c r="E101" s="77" t="str">
        <f t="shared" si="2"/>
        <v>Liste!CV1</v>
      </c>
      <c r="F101" s="77">
        <v>100</v>
      </c>
      <c r="G101" s="77" t="s">
        <v>37</v>
      </c>
      <c r="H101" s="77" t="str">
        <f t="shared" si="3"/>
        <v>=INDEX(Liste;$E$2;100)</v>
      </c>
    </row>
    <row r="102" spans="1:8" x14ac:dyDescent="0.2">
      <c r="A102" s="77" t="s">
        <v>35</v>
      </c>
      <c r="B102" s="77" t="s">
        <v>39</v>
      </c>
      <c r="C102" s="77" t="s">
        <v>59</v>
      </c>
      <c r="D102" s="77">
        <v>1</v>
      </c>
      <c r="E102" s="77" t="str">
        <f t="shared" si="2"/>
        <v>Liste!CW1</v>
      </c>
      <c r="F102" s="77">
        <v>101</v>
      </c>
      <c r="G102" s="77" t="s">
        <v>37</v>
      </c>
      <c r="H102" s="77" t="str">
        <f t="shared" si="3"/>
        <v>=INDEX(Liste;$E$2;101)</v>
      </c>
    </row>
    <row r="103" spans="1:8" x14ac:dyDescent="0.2">
      <c r="A103" s="77" t="s">
        <v>35</v>
      </c>
      <c r="B103" s="77" t="s">
        <v>39</v>
      </c>
      <c r="C103" s="77" t="s">
        <v>60</v>
      </c>
      <c r="D103" s="77">
        <v>1</v>
      </c>
      <c r="E103" s="77" t="str">
        <f t="shared" si="2"/>
        <v>Liste!CX1</v>
      </c>
      <c r="F103" s="77">
        <v>102</v>
      </c>
      <c r="G103" s="77" t="s">
        <v>37</v>
      </c>
      <c r="H103" s="77" t="str">
        <f t="shared" si="3"/>
        <v>=INDEX(Liste;$E$2;102)</v>
      </c>
    </row>
    <row r="104" spans="1:8" x14ac:dyDescent="0.2">
      <c r="A104" s="77" t="s">
        <v>35</v>
      </c>
      <c r="B104" s="77" t="s">
        <v>39</v>
      </c>
      <c r="C104" s="77" t="s">
        <v>61</v>
      </c>
      <c r="D104" s="77">
        <v>1</v>
      </c>
      <c r="E104" s="77" t="str">
        <f t="shared" si="2"/>
        <v>Liste!CY1</v>
      </c>
      <c r="F104" s="77">
        <v>103</v>
      </c>
      <c r="G104" s="77" t="s">
        <v>37</v>
      </c>
      <c r="H104" s="77" t="str">
        <f t="shared" si="3"/>
        <v>=INDEX(Liste;$E$2;103)</v>
      </c>
    </row>
    <row r="105" spans="1:8" x14ac:dyDescent="0.2">
      <c r="A105" s="77" t="s">
        <v>35</v>
      </c>
      <c r="B105" s="77" t="s">
        <v>39</v>
      </c>
      <c r="C105" s="77" t="s">
        <v>62</v>
      </c>
      <c r="D105" s="77">
        <v>1</v>
      </c>
      <c r="E105" s="77" t="str">
        <f t="shared" si="2"/>
        <v>Liste!CZ1</v>
      </c>
      <c r="F105" s="77">
        <v>104</v>
      </c>
      <c r="G105" s="77" t="s">
        <v>37</v>
      </c>
      <c r="H105" s="77" t="str">
        <f t="shared" si="3"/>
        <v>=INDEX(Liste;$E$2;104)</v>
      </c>
    </row>
    <row r="106" spans="1:8" x14ac:dyDescent="0.2">
      <c r="A106" s="77" t="s">
        <v>35</v>
      </c>
      <c r="B106" s="77" t="s">
        <v>39</v>
      </c>
      <c r="C106" s="77" t="s">
        <v>36</v>
      </c>
      <c r="D106" s="77">
        <v>1</v>
      </c>
      <c r="E106" s="77" t="str">
        <f t="shared" si="2"/>
        <v>Liste!CA1</v>
      </c>
      <c r="F106" s="77">
        <v>105</v>
      </c>
      <c r="G106" s="77" t="s">
        <v>37</v>
      </c>
      <c r="H106" s="77" t="str">
        <f t="shared" si="3"/>
        <v>=INDEX(Liste;$E$2;105)</v>
      </c>
    </row>
    <row r="107" spans="1:8" x14ac:dyDescent="0.2">
      <c r="A107" s="77" t="s">
        <v>35</v>
      </c>
      <c r="B107" s="77" t="s">
        <v>39</v>
      </c>
      <c r="C107" s="77" t="s">
        <v>38</v>
      </c>
      <c r="D107" s="77">
        <v>1</v>
      </c>
      <c r="E107" s="77" t="str">
        <f t="shared" si="2"/>
        <v>Liste!CB1</v>
      </c>
      <c r="F107" s="77">
        <v>106</v>
      </c>
      <c r="G107" s="77" t="s">
        <v>37</v>
      </c>
      <c r="H107" s="77" t="str">
        <f t="shared" si="3"/>
        <v>=INDEX(Liste;$E$2;106)</v>
      </c>
    </row>
    <row r="108" spans="1:8" x14ac:dyDescent="0.2">
      <c r="A108" s="77" t="s">
        <v>35</v>
      </c>
      <c r="B108" s="77" t="s">
        <v>39</v>
      </c>
      <c r="C108" s="77" t="s">
        <v>39</v>
      </c>
      <c r="D108" s="77">
        <v>1</v>
      </c>
      <c r="E108" s="77" t="str">
        <f t="shared" si="2"/>
        <v>Liste!CC1</v>
      </c>
      <c r="F108" s="77">
        <v>107</v>
      </c>
      <c r="G108" s="77" t="s">
        <v>37</v>
      </c>
      <c r="H108" s="77" t="str">
        <f t="shared" si="3"/>
        <v>=INDEX(Liste;$E$2;107)</v>
      </c>
    </row>
    <row r="109" spans="1:8" x14ac:dyDescent="0.2">
      <c r="A109" s="77" t="s">
        <v>35</v>
      </c>
      <c r="B109" s="77" t="s">
        <v>39</v>
      </c>
      <c r="C109" s="77" t="s">
        <v>40</v>
      </c>
      <c r="D109" s="77">
        <v>1</v>
      </c>
      <c r="E109" s="77" t="str">
        <f t="shared" si="2"/>
        <v>Liste!CD1</v>
      </c>
      <c r="F109" s="77">
        <v>108</v>
      </c>
      <c r="G109" s="77" t="s">
        <v>37</v>
      </c>
      <c r="H109" s="77" t="str">
        <f t="shared" si="3"/>
        <v>=INDEX(Liste;$E$2;108)</v>
      </c>
    </row>
    <row r="110" spans="1:8" x14ac:dyDescent="0.2">
      <c r="A110" s="77" t="s">
        <v>35</v>
      </c>
      <c r="B110" s="77" t="s">
        <v>40</v>
      </c>
      <c r="C110" s="77" t="s">
        <v>41</v>
      </c>
      <c r="D110" s="77">
        <v>1</v>
      </c>
      <c r="E110" s="77" t="str">
        <f t="shared" si="2"/>
        <v>Liste!DE1</v>
      </c>
      <c r="F110" s="77">
        <v>109</v>
      </c>
      <c r="G110" s="77" t="s">
        <v>37</v>
      </c>
      <c r="H110" s="77" t="str">
        <f t="shared" si="3"/>
        <v>=INDEX(Liste;$E$2;109)</v>
      </c>
    </row>
    <row r="111" spans="1:8" x14ac:dyDescent="0.2">
      <c r="A111" s="77" t="s">
        <v>35</v>
      </c>
      <c r="B111" s="77" t="s">
        <v>40</v>
      </c>
      <c r="C111" s="77" t="s">
        <v>42</v>
      </c>
      <c r="D111" s="77">
        <v>1</v>
      </c>
      <c r="E111" s="77" t="str">
        <f t="shared" si="2"/>
        <v>Liste!DF1</v>
      </c>
      <c r="F111" s="77">
        <v>110</v>
      </c>
      <c r="G111" s="77" t="s">
        <v>37</v>
      </c>
      <c r="H111" s="77" t="str">
        <f t="shared" si="3"/>
        <v>=INDEX(Liste;$E$2;110)</v>
      </c>
    </row>
    <row r="112" spans="1:8" x14ac:dyDescent="0.2">
      <c r="A112" s="77" t="s">
        <v>35</v>
      </c>
      <c r="B112" s="77" t="s">
        <v>40</v>
      </c>
      <c r="C112" s="77" t="s">
        <v>43</v>
      </c>
      <c r="D112" s="77">
        <v>1</v>
      </c>
      <c r="E112" s="77" t="str">
        <f t="shared" si="2"/>
        <v>Liste!DG1</v>
      </c>
      <c r="F112" s="77">
        <v>111</v>
      </c>
      <c r="G112" s="77" t="s">
        <v>37</v>
      </c>
      <c r="H112" s="77" t="str">
        <f t="shared" si="3"/>
        <v>=INDEX(Liste;$E$2;111)</v>
      </c>
    </row>
    <row r="113" spans="1:8" x14ac:dyDescent="0.2">
      <c r="A113" s="77" t="s">
        <v>35</v>
      </c>
      <c r="B113" s="77" t="s">
        <v>40</v>
      </c>
      <c r="C113" s="77" t="s">
        <v>44</v>
      </c>
      <c r="D113" s="77">
        <v>1</v>
      </c>
      <c r="E113" s="77" t="str">
        <f t="shared" si="2"/>
        <v>Liste!DH1</v>
      </c>
      <c r="F113" s="77">
        <v>112</v>
      </c>
      <c r="G113" s="77" t="s">
        <v>37</v>
      </c>
      <c r="H113" s="77" t="str">
        <f t="shared" si="3"/>
        <v>=INDEX(Liste;$E$2;112)</v>
      </c>
    </row>
    <row r="114" spans="1:8" x14ac:dyDescent="0.2">
      <c r="A114" s="77" t="s">
        <v>35</v>
      </c>
      <c r="B114" s="77" t="s">
        <v>40</v>
      </c>
      <c r="C114" s="77" t="s">
        <v>45</v>
      </c>
      <c r="D114" s="77">
        <v>1</v>
      </c>
      <c r="E114" s="77" t="str">
        <f t="shared" si="2"/>
        <v>Liste!DI1</v>
      </c>
      <c r="F114" s="77">
        <v>113</v>
      </c>
      <c r="G114" s="77" t="s">
        <v>37</v>
      </c>
      <c r="H114" s="77" t="str">
        <f t="shared" si="3"/>
        <v>=INDEX(Liste;$E$2;113)</v>
      </c>
    </row>
    <row r="115" spans="1:8" x14ac:dyDescent="0.2">
      <c r="A115" s="77" t="s">
        <v>35</v>
      </c>
      <c r="B115" s="77" t="s">
        <v>40</v>
      </c>
      <c r="C115" s="77" t="s">
        <v>46</v>
      </c>
      <c r="D115" s="77">
        <v>1</v>
      </c>
      <c r="E115" s="77" t="str">
        <f t="shared" si="2"/>
        <v>Liste!DJ1</v>
      </c>
      <c r="F115" s="77">
        <v>114</v>
      </c>
      <c r="G115" s="77" t="s">
        <v>37</v>
      </c>
      <c r="H115" s="77" t="str">
        <f t="shared" si="3"/>
        <v>=INDEX(Liste;$E$2;114)</v>
      </c>
    </row>
    <row r="116" spans="1:8" x14ac:dyDescent="0.2">
      <c r="A116" s="77" t="s">
        <v>35</v>
      </c>
      <c r="B116" s="77" t="s">
        <v>40</v>
      </c>
      <c r="C116" s="77" t="s">
        <v>47</v>
      </c>
      <c r="D116" s="77">
        <v>1</v>
      </c>
      <c r="E116" s="77" t="str">
        <f t="shared" si="2"/>
        <v>Liste!DK1</v>
      </c>
      <c r="F116" s="77">
        <v>115</v>
      </c>
      <c r="G116" s="77" t="s">
        <v>37</v>
      </c>
      <c r="H116" s="77" t="str">
        <f t="shared" si="3"/>
        <v>=INDEX(Liste;$E$2;115)</v>
      </c>
    </row>
    <row r="117" spans="1:8" x14ac:dyDescent="0.2">
      <c r="A117" s="77" t="s">
        <v>35</v>
      </c>
      <c r="B117" s="77" t="s">
        <v>40</v>
      </c>
      <c r="C117" s="77" t="s">
        <v>48</v>
      </c>
      <c r="D117" s="77">
        <v>1</v>
      </c>
      <c r="E117" s="77" t="str">
        <f t="shared" si="2"/>
        <v>Liste!DL1</v>
      </c>
      <c r="F117" s="77">
        <v>116</v>
      </c>
      <c r="G117" s="77" t="s">
        <v>37</v>
      </c>
      <c r="H117" s="77" t="str">
        <f t="shared" si="3"/>
        <v>=INDEX(Liste;$E$2;116)</v>
      </c>
    </row>
    <row r="118" spans="1:8" x14ac:dyDescent="0.2">
      <c r="A118" s="77" t="s">
        <v>35</v>
      </c>
      <c r="B118" s="77" t="s">
        <v>40</v>
      </c>
      <c r="C118" s="77" t="s">
        <v>49</v>
      </c>
      <c r="D118" s="77">
        <v>1</v>
      </c>
      <c r="E118" s="77" t="str">
        <f t="shared" si="2"/>
        <v>Liste!DM1</v>
      </c>
      <c r="F118" s="77">
        <v>117</v>
      </c>
      <c r="G118" s="77" t="s">
        <v>37</v>
      </c>
      <c r="H118" s="77" t="str">
        <f t="shared" si="3"/>
        <v>=INDEX(Liste;$E$2;117)</v>
      </c>
    </row>
    <row r="119" spans="1:8" x14ac:dyDescent="0.2">
      <c r="A119" s="77" t="s">
        <v>35</v>
      </c>
      <c r="B119" s="77" t="s">
        <v>40</v>
      </c>
      <c r="C119" s="77" t="s">
        <v>50</v>
      </c>
      <c r="D119" s="77">
        <v>1</v>
      </c>
      <c r="E119" s="77" t="str">
        <f t="shared" si="2"/>
        <v>Liste!DN1</v>
      </c>
      <c r="F119" s="77">
        <v>118</v>
      </c>
      <c r="G119" s="77" t="s">
        <v>37</v>
      </c>
      <c r="H119" s="77" t="str">
        <f t="shared" si="3"/>
        <v>=INDEX(Liste;$E$2;118)</v>
      </c>
    </row>
    <row r="120" spans="1:8" x14ac:dyDescent="0.2">
      <c r="A120" s="77" t="s">
        <v>35</v>
      </c>
      <c r="B120" s="77" t="s">
        <v>40</v>
      </c>
      <c r="C120" s="77" t="s">
        <v>51</v>
      </c>
      <c r="D120" s="77">
        <v>1</v>
      </c>
      <c r="E120" s="77" t="str">
        <f t="shared" si="2"/>
        <v>Liste!DO1</v>
      </c>
      <c r="F120" s="77">
        <v>119</v>
      </c>
      <c r="G120" s="77" t="s">
        <v>37</v>
      </c>
      <c r="H120" s="77" t="str">
        <f t="shared" si="3"/>
        <v>=INDEX(Liste;$E$2;119)</v>
      </c>
    </row>
    <row r="121" spans="1:8" x14ac:dyDescent="0.2">
      <c r="A121" s="77" t="s">
        <v>35</v>
      </c>
      <c r="B121" s="77" t="s">
        <v>40</v>
      </c>
      <c r="C121" s="77" t="s">
        <v>52</v>
      </c>
      <c r="D121" s="77">
        <v>1</v>
      </c>
      <c r="E121" s="77" t="str">
        <f t="shared" si="2"/>
        <v>Liste!DP1</v>
      </c>
      <c r="F121" s="77">
        <v>120</v>
      </c>
      <c r="G121" s="77" t="s">
        <v>37</v>
      </c>
      <c r="H121" s="77" t="str">
        <f t="shared" si="3"/>
        <v>=INDEX(Liste;$E$2;120)</v>
      </c>
    </row>
    <row r="122" spans="1:8" x14ac:dyDescent="0.2">
      <c r="A122" s="77" t="s">
        <v>35</v>
      </c>
      <c r="B122" s="77" t="s">
        <v>40</v>
      </c>
      <c r="C122" s="77" t="s">
        <v>53</v>
      </c>
      <c r="D122" s="77">
        <v>1</v>
      </c>
      <c r="E122" s="77" t="str">
        <f t="shared" si="2"/>
        <v>Liste!DQ1</v>
      </c>
      <c r="F122" s="77">
        <v>121</v>
      </c>
      <c r="G122" s="77" t="s">
        <v>37</v>
      </c>
      <c r="H122" s="77" t="str">
        <f t="shared" si="3"/>
        <v>=INDEX(Liste;$E$2;121)</v>
      </c>
    </row>
    <row r="123" spans="1:8" x14ac:dyDescent="0.2">
      <c r="A123" s="77" t="s">
        <v>35</v>
      </c>
      <c r="B123" s="77" t="s">
        <v>40</v>
      </c>
      <c r="C123" s="77" t="s">
        <v>54</v>
      </c>
      <c r="D123" s="77">
        <v>1</v>
      </c>
      <c r="E123" s="77" t="str">
        <f t="shared" si="2"/>
        <v>Liste!DR1</v>
      </c>
      <c r="F123" s="77">
        <v>122</v>
      </c>
      <c r="G123" s="77" t="s">
        <v>37</v>
      </c>
      <c r="H123" s="77" t="str">
        <f t="shared" si="3"/>
        <v>=INDEX(Liste;$E$2;122)</v>
      </c>
    </row>
    <row r="124" spans="1:8" x14ac:dyDescent="0.2">
      <c r="A124" s="77" t="s">
        <v>35</v>
      </c>
      <c r="B124" s="77" t="s">
        <v>40</v>
      </c>
      <c r="C124" s="77" t="s">
        <v>55</v>
      </c>
      <c r="D124" s="77">
        <v>1</v>
      </c>
      <c r="E124" s="77" t="str">
        <f t="shared" si="2"/>
        <v>Liste!DS1</v>
      </c>
      <c r="F124" s="77">
        <v>123</v>
      </c>
      <c r="G124" s="77" t="s">
        <v>37</v>
      </c>
      <c r="H124" s="77" t="str">
        <f t="shared" si="3"/>
        <v>=INDEX(Liste;$E$2;123)</v>
      </c>
    </row>
    <row r="125" spans="1:8" x14ac:dyDescent="0.2">
      <c r="A125" s="77" t="s">
        <v>35</v>
      </c>
      <c r="B125" s="77" t="s">
        <v>40</v>
      </c>
      <c r="C125" s="77" t="s">
        <v>56</v>
      </c>
      <c r="D125" s="77">
        <v>1</v>
      </c>
      <c r="E125" s="77" t="str">
        <f t="shared" si="2"/>
        <v>Liste!DT1</v>
      </c>
      <c r="F125" s="77">
        <v>124</v>
      </c>
      <c r="G125" s="77" t="s">
        <v>37</v>
      </c>
      <c r="H125" s="77" t="str">
        <f t="shared" si="3"/>
        <v>=INDEX(Liste;$E$2;124)</v>
      </c>
    </row>
    <row r="126" spans="1:8" x14ac:dyDescent="0.2">
      <c r="A126" s="77" t="s">
        <v>35</v>
      </c>
      <c r="B126" s="77" t="s">
        <v>40</v>
      </c>
      <c r="C126" s="77" t="s">
        <v>57</v>
      </c>
      <c r="D126" s="77">
        <v>1</v>
      </c>
      <c r="E126" s="77" t="str">
        <f t="shared" si="2"/>
        <v>Liste!DU1</v>
      </c>
      <c r="F126" s="77">
        <v>125</v>
      </c>
      <c r="G126" s="77" t="s">
        <v>37</v>
      </c>
      <c r="H126" s="77" t="str">
        <f t="shared" si="3"/>
        <v>=INDEX(Liste;$E$2;125)</v>
      </c>
    </row>
    <row r="127" spans="1:8" x14ac:dyDescent="0.2">
      <c r="A127" s="77" t="s">
        <v>35</v>
      </c>
      <c r="B127" s="77" t="s">
        <v>40</v>
      </c>
      <c r="C127" s="77" t="s">
        <v>58</v>
      </c>
      <c r="D127" s="77">
        <v>1</v>
      </c>
      <c r="E127" s="77" t="str">
        <f t="shared" si="2"/>
        <v>Liste!DV1</v>
      </c>
      <c r="F127" s="77">
        <v>126</v>
      </c>
      <c r="G127" s="77" t="s">
        <v>37</v>
      </c>
      <c r="H127" s="77" t="str">
        <f t="shared" si="3"/>
        <v>=INDEX(Liste;$E$2;126)</v>
      </c>
    </row>
    <row r="128" spans="1:8" x14ac:dyDescent="0.2">
      <c r="A128" s="77" t="s">
        <v>35</v>
      </c>
      <c r="B128" s="77" t="s">
        <v>40</v>
      </c>
      <c r="C128" s="77" t="s">
        <v>59</v>
      </c>
      <c r="D128" s="77">
        <v>1</v>
      </c>
      <c r="E128" s="77" t="str">
        <f t="shared" si="2"/>
        <v>Liste!DW1</v>
      </c>
      <c r="F128" s="77">
        <v>127</v>
      </c>
      <c r="G128" s="77" t="s">
        <v>37</v>
      </c>
      <c r="H128" s="77" t="str">
        <f t="shared" si="3"/>
        <v>=INDEX(Liste;$E$2;127)</v>
      </c>
    </row>
    <row r="129" spans="1:8" x14ac:dyDescent="0.2">
      <c r="A129" s="77" t="s">
        <v>35</v>
      </c>
      <c r="B129" s="77" t="s">
        <v>40</v>
      </c>
      <c r="C129" s="77" t="s">
        <v>60</v>
      </c>
      <c r="D129" s="77">
        <v>1</v>
      </c>
      <c r="E129" s="77" t="str">
        <f t="shared" si="2"/>
        <v>Liste!DX1</v>
      </c>
      <c r="F129" s="77">
        <v>128</v>
      </c>
      <c r="G129" s="77" t="s">
        <v>37</v>
      </c>
      <c r="H129" s="77" t="str">
        <f t="shared" si="3"/>
        <v>=INDEX(Liste;$E$2;128)</v>
      </c>
    </row>
    <row r="130" spans="1:8" x14ac:dyDescent="0.2">
      <c r="A130" s="77" t="s">
        <v>35</v>
      </c>
      <c r="B130" s="77" t="s">
        <v>40</v>
      </c>
      <c r="C130" s="77" t="s">
        <v>61</v>
      </c>
      <c r="D130" s="77">
        <v>1</v>
      </c>
      <c r="E130" s="77" t="str">
        <f t="shared" si="2"/>
        <v>Liste!DY1</v>
      </c>
      <c r="F130" s="77">
        <v>129</v>
      </c>
      <c r="G130" s="77" t="s">
        <v>37</v>
      </c>
      <c r="H130" s="77" t="str">
        <f t="shared" si="3"/>
        <v>=INDEX(Liste;$E$2;129)</v>
      </c>
    </row>
    <row r="131" spans="1:8" x14ac:dyDescent="0.2">
      <c r="A131" s="77" t="s">
        <v>35</v>
      </c>
      <c r="B131" s="77" t="s">
        <v>40</v>
      </c>
      <c r="C131" s="77" t="s">
        <v>62</v>
      </c>
      <c r="D131" s="77">
        <v>1</v>
      </c>
      <c r="E131" s="77" t="str">
        <f t="shared" ref="E131:E194" si="4">A131&amp;B131&amp;C131&amp;D131</f>
        <v>Liste!DZ1</v>
      </c>
      <c r="F131" s="77">
        <v>130</v>
      </c>
      <c r="G131" s="77" t="s">
        <v>37</v>
      </c>
      <c r="H131" s="77" t="str">
        <f t="shared" ref="H131:H194" si="5">"="&amp;G131&amp;F131&amp;")"</f>
        <v>=INDEX(Liste;$E$2;130)</v>
      </c>
    </row>
    <row r="132" spans="1:8" x14ac:dyDescent="0.2">
      <c r="A132" s="77" t="s">
        <v>35</v>
      </c>
      <c r="B132" s="77" t="s">
        <v>41</v>
      </c>
      <c r="C132" s="77" t="s">
        <v>36</v>
      </c>
      <c r="D132" s="77">
        <v>1</v>
      </c>
      <c r="E132" s="77" t="str">
        <f t="shared" si="4"/>
        <v>Liste!EA1</v>
      </c>
      <c r="F132" s="77">
        <v>131</v>
      </c>
      <c r="G132" s="77" t="s">
        <v>37</v>
      </c>
      <c r="H132" s="77" t="str">
        <f t="shared" si="5"/>
        <v>=INDEX(Liste;$E$2;131)</v>
      </c>
    </row>
    <row r="133" spans="1:8" x14ac:dyDescent="0.2">
      <c r="A133" s="77" t="s">
        <v>35</v>
      </c>
      <c r="B133" s="77" t="s">
        <v>41</v>
      </c>
      <c r="C133" s="77" t="s">
        <v>38</v>
      </c>
      <c r="D133" s="77">
        <v>1</v>
      </c>
      <c r="E133" s="77" t="str">
        <f t="shared" si="4"/>
        <v>Liste!EB1</v>
      </c>
      <c r="F133" s="77">
        <v>132</v>
      </c>
      <c r="G133" s="77" t="s">
        <v>37</v>
      </c>
      <c r="H133" s="77" t="str">
        <f t="shared" si="5"/>
        <v>=INDEX(Liste;$E$2;132)</v>
      </c>
    </row>
    <row r="134" spans="1:8" x14ac:dyDescent="0.2">
      <c r="A134" s="77" t="s">
        <v>35</v>
      </c>
      <c r="B134" s="77" t="s">
        <v>41</v>
      </c>
      <c r="C134" s="77" t="s">
        <v>39</v>
      </c>
      <c r="D134" s="77">
        <v>1</v>
      </c>
      <c r="E134" s="77" t="str">
        <f t="shared" si="4"/>
        <v>Liste!EC1</v>
      </c>
      <c r="F134" s="77">
        <v>133</v>
      </c>
      <c r="G134" s="77" t="s">
        <v>37</v>
      </c>
      <c r="H134" s="77" t="str">
        <f t="shared" si="5"/>
        <v>=INDEX(Liste;$E$2;133)</v>
      </c>
    </row>
    <row r="135" spans="1:8" x14ac:dyDescent="0.2">
      <c r="A135" s="77" t="s">
        <v>35</v>
      </c>
      <c r="B135" s="77" t="s">
        <v>41</v>
      </c>
      <c r="C135" s="77" t="s">
        <v>40</v>
      </c>
      <c r="D135" s="77">
        <v>1</v>
      </c>
      <c r="E135" s="77" t="str">
        <f t="shared" si="4"/>
        <v>Liste!ED1</v>
      </c>
      <c r="F135" s="77">
        <v>134</v>
      </c>
      <c r="G135" s="77" t="s">
        <v>37</v>
      </c>
      <c r="H135" s="77" t="str">
        <f t="shared" si="5"/>
        <v>=INDEX(Liste;$E$2;134)</v>
      </c>
    </row>
    <row r="136" spans="1:8" x14ac:dyDescent="0.2">
      <c r="A136" s="77" t="s">
        <v>35</v>
      </c>
      <c r="B136" s="77" t="s">
        <v>41</v>
      </c>
      <c r="C136" s="77" t="s">
        <v>41</v>
      </c>
      <c r="D136" s="77">
        <v>1</v>
      </c>
      <c r="E136" s="77" t="str">
        <f t="shared" si="4"/>
        <v>Liste!EE1</v>
      </c>
      <c r="F136" s="77">
        <v>135</v>
      </c>
      <c r="G136" s="77" t="s">
        <v>37</v>
      </c>
      <c r="H136" s="77" t="str">
        <f t="shared" si="5"/>
        <v>=INDEX(Liste;$E$2;135)</v>
      </c>
    </row>
    <row r="137" spans="1:8" x14ac:dyDescent="0.2">
      <c r="A137" s="77" t="s">
        <v>35</v>
      </c>
      <c r="B137" s="77" t="s">
        <v>41</v>
      </c>
      <c r="C137" s="77" t="s">
        <v>42</v>
      </c>
      <c r="D137" s="77">
        <v>1</v>
      </c>
      <c r="E137" s="77" t="str">
        <f t="shared" si="4"/>
        <v>Liste!EF1</v>
      </c>
      <c r="F137" s="77">
        <v>136</v>
      </c>
      <c r="G137" s="77" t="s">
        <v>37</v>
      </c>
      <c r="H137" s="77" t="str">
        <f t="shared" si="5"/>
        <v>=INDEX(Liste;$E$2;136)</v>
      </c>
    </row>
    <row r="138" spans="1:8" x14ac:dyDescent="0.2">
      <c r="A138" s="77" t="s">
        <v>35</v>
      </c>
      <c r="B138" s="77" t="s">
        <v>41</v>
      </c>
      <c r="C138" s="77" t="s">
        <v>43</v>
      </c>
      <c r="D138" s="77">
        <v>1</v>
      </c>
      <c r="E138" s="77" t="str">
        <f t="shared" si="4"/>
        <v>Liste!EG1</v>
      </c>
      <c r="F138" s="77">
        <v>137</v>
      </c>
      <c r="G138" s="77" t="s">
        <v>37</v>
      </c>
      <c r="H138" s="77" t="str">
        <f t="shared" si="5"/>
        <v>=INDEX(Liste;$E$2;137)</v>
      </c>
    </row>
    <row r="139" spans="1:8" x14ac:dyDescent="0.2">
      <c r="A139" s="77" t="s">
        <v>35</v>
      </c>
      <c r="B139" s="77" t="s">
        <v>41</v>
      </c>
      <c r="C139" s="77" t="s">
        <v>44</v>
      </c>
      <c r="D139" s="77">
        <v>1</v>
      </c>
      <c r="E139" s="77" t="str">
        <f t="shared" si="4"/>
        <v>Liste!EH1</v>
      </c>
      <c r="F139" s="77">
        <v>138</v>
      </c>
      <c r="G139" s="77" t="s">
        <v>37</v>
      </c>
      <c r="H139" s="77" t="str">
        <f t="shared" si="5"/>
        <v>=INDEX(Liste;$E$2;138)</v>
      </c>
    </row>
    <row r="140" spans="1:8" x14ac:dyDescent="0.2">
      <c r="A140" s="77" t="s">
        <v>35</v>
      </c>
      <c r="B140" s="77" t="s">
        <v>41</v>
      </c>
      <c r="C140" s="77" t="s">
        <v>45</v>
      </c>
      <c r="D140" s="77">
        <v>1</v>
      </c>
      <c r="E140" s="77" t="str">
        <f t="shared" si="4"/>
        <v>Liste!EI1</v>
      </c>
      <c r="F140" s="77">
        <v>139</v>
      </c>
      <c r="G140" s="77" t="s">
        <v>37</v>
      </c>
      <c r="H140" s="77" t="str">
        <f t="shared" si="5"/>
        <v>=INDEX(Liste;$E$2;139)</v>
      </c>
    </row>
    <row r="141" spans="1:8" x14ac:dyDescent="0.2">
      <c r="A141" s="77" t="s">
        <v>35</v>
      </c>
      <c r="B141" s="77" t="s">
        <v>41</v>
      </c>
      <c r="C141" s="77" t="s">
        <v>46</v>
      </c>
      <c r="D141" s="77">
        <v>1</v>
      </c>
      <c r="E141" s="77" t="str">
        <f t="shared" si="4"/>
        <v>Liste!EJ1</v>
      </c>
      <c r="F141" s="77">
        <v>140</v>
      </c>
      <c r="G141" s="77" t="s">
        <v>37</v>
      </c>
      <c r="H141" s="77" t="str">
        <f t="shared" si="5"/>
        <v>=INDEX(Liste;$E$2;140)</v>
      </c>
    </row>
    <row r="142" spans="1:8" x14ac:dyDescent="0.2">
      <c r="A142" s="77" t="s">
        <v>35</v>
      </c>
      <c r="B142" s="77" t="s">
        <v>41</v>
      </c>
      <c r="C142" s="77" t="s">
        <v>47</v>
      </c>
      <c r="D142" s="77">
        <v>1</v>
      </c>
      <c r="E142" s="77" t="str">
        <f t="shared" si="4"/>
        <v>Liste!EK1</v>
      </c>
      <c r="F142" s="77">
        <v>141</v>
      </c>
      <c r="G142" s="77" t="s">
        <v>37</v>
      </c>
      <c r="H142" s="77" t="str">
        <f t="shared" si="5"/>
        <v>=INDEX(Liste;$E$2;141)</v>
      </c>
    </row>
    <row r="143" spans="1:8" x14ac:dyDescent="0.2">
      <c r="A143" s="77" t="s">
        <v>35</v>
      </c>
      <c r="B143" s="77" t="s">
        <v>41</v>
      </c>
      <c r="C143" s="77" t="s">
        <v>48</v>
      </c>
      <c r="D143" s="77">
        <v>1</v>
      </c>
      <c r="E143" s="77" t="str">
        <f t="shared" si="4"/>
        <v>Liste!EL1</v>
      </c>
      <c r="F143" s="77">
        <v>142</v>
      </c>
      <c r="G143" s="77" t="s">
        <v>37</v>
      </c>
      <c r="H143" s="77" t="str">
        <f t="shared" si="5"/>
        <v>=INDEX(Liste;$E$2;142)</v>
      </c>
    </row>
    <row r="144" spans="1:8" x14ac:dyDescent="0.2">
      <c r="A144" s="77" t="s">
        <v>35</v>
      </c>
      <c r="B144" s="77" t="s">
        <v>41</v>
      </c>
      <c r="C144" s="77" t="s">
        <v>49</v>
      </c>
      <c r="D144" s="77">
        <v>1</v>
      </c>
      <c r="E144" s="77" t="str">
        <f t="shared" si="4"/>
        <v>Liste!EM1</v>
      </c>
      <c r="F144" s="77">
        <v>143</v>
      </c>
      <c r="G144" s="77" t="s">
        <v>37</v>
      </c>
      <c r="H144" s="77" t="str">
        <f t="shared" si="5"/>
        <v>=INDEX(Liste;$E$2;143)</v>
      </c>
    </row>
    <row r="145" spans="1:8" x14ac:dyDescent="0.2">
      <c r="A145" s="77" t="s">
        <v>35</v>
      </c>
      <c r="B145" s="77" t="s">
        <v>41</v>
      </c>
      <c r="C145" s="77" t="s">
        <v>50</v>
      </c>
      <c r="D145" s="77">
        <v>1</v>
      </c>
      <c r="E145" s="77" t="str">
        <f t="shared" si="4"/>
        <v>Liste!EN1</v>
      </c>
      <c r="F145" s="77">
        <v>144</v>
      </c>
      <c r="G145" s="77" t="s">
        <v>37</v>
      </c>
      <c r="H145" s="77" t="str">
        <f t="shared" si="5"/>
        <v>=INDEX(Liste;$E$2;144)</v>
      </c>
    </row>
    <row r="146" spans="1:8" x14ac:dyDescent="0.2">
      <c r="A146" s="77" t="s">
        <v>35</v>
      </c>
      <c r="B146" s="77" t="s">
        <v>41</v>
      </c>
      <c r="C146" s="77" t="s">
        <v>51</v>
      </c>
      <c r="D146" s="77">
        <v>1</v>
      </c>
      <c r="E146" s="77" t="str">
        <f t="shared" si="4"/>
        <v>Liste!EO1</v>
      </c>
      <c r="F146" s="77">
        <v>145</v>
      </c>
      <c r="G146" s="77" t="s">
        <v>37</v>
      </c>
      <c r="H146" s="77" t="str">
        <f t="shared" si="5"/>
        <v>=INDEX(Liste;$E$2;145)</v>
      </c>
    </row>
    <row r="147" spans="1:8" x14ac:dyDescent="0.2">
      <c r="A147" s="77" t="s">
        <v>35</v>
      </c>
      <c r="B147" s="77" t="s">
        <v>41</v>
      </c>
      <c r="C147" s="77" t="s">
        <v>52</v>
      </c>
      <c r="D147" s="77">
        <v>1</v>
      </c>
      <c r="E147" s="77" t="str">
        <f t="shared" si="4"/>
        <v>Liste!EP1</v>
      </c>
      <c r="F147" s="77">
        <v>146</v>
      </c>
      <c r="G147" s="77" t="s">
        <v>37</v>
      </c>
      <c r="H147" s="77" t="str">
        <f t="shared" si="5"/>
        <v>=INDEX(Liste;$E$2;146)</v>
      </c>
    </row>
    <row r="148" spans="1:8" x14ac:dyDescent="0.2">
      <c r="A148" s="77" t="s">
        <v>35</v>
      </c>
      <c r="B148" s="77" t="s">
        <v>41</v>
      </c>
      <c r="C148" s="77" t="s">
        <v>53</v>
      </c>
      <c r="D148" s="77">
        <v>1</v>
      </c>
      <c r="E148" s="77" t="str">
        <f t="shared" si="4"/>
        <v>Liste!EQ1</v>
      </c>
      <c r="F148" s="77">
        <v>147</v>
      </c>
      <c r="G148" s="77" t="s">
        <v>37</v>
      </c>
      <c r="H148" s="77" t="str">
        <f t="shared" si="5"/>
        <v>=INDEX(Liste;$E$2;147)</v>
      </c>
    </row>
    <row r="149" spans="1:8" x14ac:dyDescent="0.2">
      <c r="A149" s="77" t="s">
        <v>35</v>
      </c>
      <c r="B149" s="77" t="s">
        <v>41</v>
      </c>
      <c r="C149" s="77" t="s">
        <v>54</v>
      </c>
      <c r="D149" s="77">
        <v>1</v>
      </c>
      <c r="E149" s="77" t="str">
        <f t="shared" si="4"/>
        <v>Liste!ER1</v>
      </c>
      <c r="F149" s="77">
        <v>148</v>
      </c>
      <c r="G149" s="77" t="s">
        <v>37</v>
      </c>
      <c r="H149" s="77" t="str">
        <f t="shared" si="5"/>
        <v>=INDEX(Liste;$E$2;148)</v>
      </c>
    </row>
    <row r="150" spans="1:8" x14ac:dyDescent="0.2">
      <c r="A150" s="77" t="s">
        <v>35</v>
      </c>
      <c r="B150" s="77" t="s">
        <v>41</v>
      </c>
      <c r="C150" s="77" t="s">
        <v>55</v>
      </c>
      <c r="D150" s="77">
        <v>1</v>
      </c>
      <c r="E150" s="77" t="str">
        <f t="shared" si="4"/>
        <v>Liste!ES1</v>
      </c>
      <c r="F150" s="77">
        <v>149</v>
      </c>
      <c r="G150" s="77" t="s">
        <v>37</v>
      </c>
      <c r="H150" s="77" t="str">
        <f t="shared" si="5"/>
        <v>=INDEX(Liste;$E$2;149)</v>
      </c>
    </row>
    <row r="151" spans="1:8" x14ac:dyDescent="0.2">
      <c r="A151" s="77" t="s">
        <v>35</v>
      </c>
      <c r="B151" s="77" t="s">
        <v>41</v>
      </c>
      <c r="C151" s="77" t="s">
        <v>56</v>
      </c>
      <c r="D151" s="77">
        <v>1</v>
      </c>
      <c r="E151" s="77" t="str">
        <f t="shared" si="4"/>
        <v>Liste!ET1</v>
      </c>
      <c r="F151" s="77">
        <v>150</v>
      </c>
      <c r="G151" s="77" t="s">
        <v>37</v>
      </c>
      <c r="H151" s="77" t="str">
        <f t="shared" si="5"/>
        <v>=INDEX(Liste;$E$2;150)</v>
      </c>
    </row>
    <row r="152" spans="1:8" x14ac:dyDescent="0.2">
      <c r="A152" s="77" t="s">
        <v>35</v>
      </c>
      <c r="B152" s="77" t="s">
        <v>41</v>
      </c>
      <c r="C152" s="77" t="s">
        <v>57</v>
      </c>
      <c r="D152" s="77">
        <v>1</v>
      </c>
      <c r="E152" s="77" t="str">
        <f t="shared" si="4"/>
        <v>Liste!EU1</v>
      </c>
      <c r="F152" s="77">
        <v>151</v>
      </c>
      <c r="G152" s="77" t="s">
        <v>37</v>
      </c>
      <c r="H152" s="77" t="str">
        <f t="shared" si="5"/>
        <v>=INDEX(Liste;$E$2;151)</v>
      </c>
    </row>
    <row r="153" spans="1:8" x14ac:dyDescent="0.2">
      <c r="A153" s="77" t="s">
        <v>35</v>
      </c>
      <c r="B153" s="77" t="s">
        <v>41</v>
      </c>
      <c r="C153" s="77" t="s">
        <v>58</v>
      </c>
      <c r="D153" s="77">
        <v>1</v>
      </c>
      <c r="E153" s="77" t="str">
        <f t="shared" si="4"/>
        <v>Liste!EV1</v>
      </c>
      <c r="F153" s="77">
        <v>152</v>
      </c>
      <c r="G153" s="77" t="s">
        <v>37</v>
      </c>
      <c r="H153" s="77" t="str">
        <f t="shared" si="5"/>
        <v>=INDEX(Liste;$E$2;152)</v>
      </c>
    </row>
    <row r="154" spans="1:8" x14ac:dyDescent="0.2">
      <c r="A154" s="77" t="s">
        <v>35</v>
      </c>
      <c r="B154" s="77" t="s">
        <v>41</v>
      </c>
      <c r="C154" s="77" t="s">
        <v>59</v>
      </c>
      <c r="D154" s="77">
        <v>1</v>
      </c>
      <c r="E154" s="77" t="str">
        <f t="shared" si="4"/>
        <v>Liste!EW1</v>
      </c>
      <c r="F154" s="77">
        <v>153</v>
      </c>
      <c r="G154" s="77" t="s">
        <v>37</v>
      </c>
      <c r="H154" s="77" t="str">
        <f t="shared" si="5"/>
        <v>=INDEX(Liste;$E$2;153)</v>
      </c>
    </row>
    <row r="155" spans="1:8" x14ac:dyDescent="0.2">
      <c r="A155" s="77" t="s">
        <v>35</v>
      </c>
      <c r="B155" s="77" t="s">
        <v>41</v>
      </c>
      <c r="C155" s="77" t="s">
        <v>60</v>
      </c>
      <c r="D155" s="77">
        <v>1</v>
      </c>
      <c r="E155" s="77" t="str">
        <f t="shared" si="4"/>
        <v>Liste!EX1</v>
      </c>
      <c r="F155" s="77">
        <v>154</v>
      </c>
      <c r="G155" s="77" t="s">
        <v>37</v>
      </c>
      <c r="H155" s="77" t="str">
        <f t="shared" si="5"/>
        <v>=INDEX(Liste;$E$2;154)</v>
      </c>
    </row>
    <row r="156" spans="1:8" x14ac:dyDescent="0.2">
      <c r="A156" s="77" t="s">
        <v>35</v>
      </c>
      <c r="B156" s="77" t="s">
        <v>41</v>
      </c>
      <c r="C156" s="77" t="s">
        <v>61</v>
      </c>
      <c r="D156" s="77">
        <v>1</v>
      </c>
      <c r="E156" s="77" t="str">
        <f t="shared" si="4"/>
        <v>Liste!EY1</v>
      </c>
      <c r="F156" s="77">
        <v>155</v>
      </c>
      <c r="G156" s="77" t="s">
        <v>37</v>
      </c>
      <c r="H156" s="77" t="str">
        <f t="shared" si="5"/>
        <v>=INDEX(Liste;$E$2;155)</v>
      </c>
    </row>
    <row r="157" spans="1:8" x14ac:dyDescent="0.2">
      <c r="A157" s="77" t="s">
        <v>35</v>
      </c>
      <c r="B157" s="77" t="s">
        <v>41</v>
      </c>
      <c r="C157" s="77" t="s">
        <v>62</v>
      </c>
      <c r="D157" s="77">
        <v>1</v>
      </c>
      <c r="E157" s="77" t="str">
        <f t="shared" si="4"/>
        <v>Liste!EZ1</v>
      </c>
      <c r="F157" s="77">
        <v>156</v>
      </c>
      <c r="G157" s="77" t="s">
        <v>37</v>
      </c>
      <c r="H157" s="77" t="str">
        <f t="shared" si="5"/>
        <v>=INDEX(Liste;$E$2;156)</v>
      </c>
    </row>
    <row r="158" spans="1:8" x14ac:dyDescent="0.2">
      <c r="A158" s="11" t="s">
        <v>35</v>
      </c>
      <c r="B158" s="11" t="s">
        <v>42</v>
      </c>
      <c r="C158" s="11" t="s">
        <v>36</v>
      </c>
      <c r="D158" s="11">
        <v>1</v>
      </c>
      <c r="E158" s="11" t="str">
        <f t="shared" ref="E158:E221" si="6">A158&amp;B158&amp;C158&amp;D158</f>
        <v>Liste!FA1</v>
      </c>
      <c r="F158" s="11">
        <v>157</v>
      </c>
      <c r="G158" s="11" t="s">
        <v>37</v>
      </c>
      <c r="H158" s="11" t="str">
        <f t="shared" ref="H158:H221" si="7">"="&amp;G158&amp;F158&amp;")"</f>
        <v>=INDEX(Liste;$E$2;157)</v>
      </c>
    </row>
    <row r="159" spans="1:8" x14ac:dyDescent="0.2">
      <c r="A159" s="11" t="s">
        <v>35</v>
      </c>
      <c r="B159" s="11" t="s">
        <v>42</v>
      </c>
      <c r="C159" s="11" t="s">
        <v>38</v>
      </c>
      <c r="D159" s="11">
        <v>1</v>
      </c>
      <c r="E159" s="11" t="str">
        <f t="shared" si="6"/>
        <v>Liste!FB1</v>
      </c>
      <c r="F159" s="11">
        <v>158</v>
      </c>
      <c r="G159" s="11" t="s">
        <v>37</v>
      </c>
      <c r="H159" s="11" t="str">
        <f t="shared" si="7"/>
        <v>=INDEX(Liste;$E$2;158)</v>
      </c>
    </row>
    <row r="160" spans="1:8" x14ac:dyDescent="0.2">
      <c r="A160" s="11" t="s">
        <v>35</v>
      </c>
      <c r="B160" s="11" t="s">
        <v>42</v>
      </c>
      <c r="C160" s="11" t="s">
        <v>39</v>
      </c>
      <c r="D160" s="11">
        <v>1</v>
      </c>
      <c r="E160" s="11" t="str">
        <f t="shared" si="6"/>
        <v>Liste!FC1</v>
      </c>
      <c r="F160" s="11">
        <v>159</v>
      </c>
      <c r="G160" s="11" t="s">
        <v>37</v>
      </c>
      <c r="H160" s="11" t="str">
        <f t="shared" si="7"/>
        <v>=INDEX(Liste;$E$2;159)</v>
      </c>
    </row>
    <row r="161" spans="1:8" x14ac:dyDescent="0.2">
      <c r="A161" s="11" t="s">
        <v>35</v>
      </c>
      <c r="B161" s="11" t="s">
        <v>42</v>
      </c>
      <c r="C161" s="11" t="s">
        <v>40</v>
      </c>
      <c r="D161" s="11">
        <v>1</v>
      </c>
      <c r="E161" s="11" t="str">
        <f t="shared" si="6"/>
        <v>Liste!FD1</v>
      </c>
      <c r="F161" s="11">
        <v>160</v>
      </c>
      <c r="G161" s="11" t="s">
        <v>37</v>
      </c>
      <c r="H161" s="11" t="str">
        <f t="shared" si="7"/>
        <v>=INDEX(Liste;$E$2;160)</v>
      </c>
    </row>
    <row r="162" spans="1:8" x14ac:dyDescent="0.2">
      <c r="A162" s="11" t="s">
        <v>35</v>
      </c>
      <c r="B162" s="11" t="s">
        <v>42</v>
      </c>
      <c r="C162" s="11" t="s">
        <v>41</v>
      </c>
      <c r="D162" s="11">
        <v>1</v>
      </c>
      <c r="E162" s="11" t="str">
        <f t="shared" si="6"/>
        <v>Liste!FE1</v>
      </c>
      <c r="F162" s="11">
        <v>161</v>
      </c>
      <c r="G162" s="11" t="s">
        <v>37</v>
      </c>
      <c r="H162" s="11" t="str">
        <f t="shared" si="7"/>
        <v>=INDEX(Liste;$E$2;161)</v>
      </c>
    </row>
    <row r="163" spans="1:8" x14ac:dyDescent="0.2">
      <c r="A163" s="11" t="s">
        <v>35</v>
      </c>
      <c r="B163" s="11" t="s">
        <v>42</v>
      </c>
      <c r="C163" s="11" t="s">
        <v>42</v>
      </c>
      <c r="D163" s="11">
        <v>1</v>
      </c>
      <c r="E163" s="11" t="str">
        <f t="shared" si="6"/>
        <v>Liste!FF1</v>
      </c>
      <c r="F163" s="11">
        <v>162</v>
      </c>
      <c r="G163" s="11" t="s">
        <v>37</v>
      </c>
      <c r="H163" s="11" t="str">
        <f t="shared" si="7"/>
        <v>=INDEX(Liste;$E$2;162)</v>
      </c>
    </row>
    <row r="164" spans="1:8" x14ac:dyDescent="0.2">
      <c r="A164" s="11" t="s">
        <v>35</v>
      </c>
      <c r="B164" s="11" t="s">
        <v>42</v>
      </c>
      <c r="C164" s="11" t="s">
        <v>43</v>
      </c>
      <c r="D164" s="11">
        <v>1</v>
      </c>
      <c r="E164" s="11" t="str">
        <f t="shared" si="6"/>
        <v>Liste!FG1</v>
      </c>
      <c r="F164" s="11">
        <v>163</v>
      </c>
      <c r="G164" s="11" t="s">
        <v>37</v>
      </c>
      <c r="H164" s="11" t="str">
        <f t="shared" si="7"/>
        <v>=INDEX(Liste;$E$2;163)</v>
      </c>
    </row>
    <row r="165" spans="1:8" x14ac:dyDescent="0.2">
      <c r="A165" s="11" t="s">
        <v>35</v>
      </c>
      <c r="B165" s="11" t="s">
        <v>42</v>
      </c>
      <c r="C165" s="11" t="s">
        <v>44</v>
      </c>
      <c r="D165" s="11">
        <v>1</v>
      </c>
      <c r="E165" s="11" t="str">
        <f t="shared" si="6"/>
        <v>Liste!FH1</v>
      </c>
      <c r="F165" s="11">
        <v>164</v>
      </c>
      <c r="G165" s="11" t="s">
        <v>37</v>
      </c>
      <c r="H165" s="11" t="str">
        <f t="shared" si="7"/>
        <v>=INDEX(Liste;$E$2;164)</v>
      </c>
    </row>
    <row r="166" spans="1:8" x14ac:dyDescent="0.2">
      <c r="A166" s="11" t="s">
        <v>35</v>
      </c>
      <c r="B166" s="11" t="s">
        <v>42</v>
      </c>
      <c r="C166" s="11" t="s">
        <v>45</v>
      </c>
      <c r="D166" s="11">
        <v>1</v>
      </c>
      <c r="E166" s="11" t="str">
        <f t="shared" si="6"/>
        <v>Liste!FI1</v>
      </c>
      <c r="F166" s="11">
        <v>165</v>
      </c>
      <c r="G166" s="11" t="s">
        <v>37</v>
      </c>
      <c r="H166" s="11" t="str">
        <f t="shared" si="7"/>
        <v>=INDEX(Liste;$E$2;165)</v>
      </c>
    </row>
    <row r="167" spans="1:8" x14ac:dyDescent="0.2">
      <c r="A167" s="11" t="s">
        <v>35</v>
      </c>
      <c r="B167" s="11" t="s">
        <v>42</v>
      </c>
      <c r="C167" s="11" t="s">
        <v>46</v>
      </c>
      <c r="D167" s="11">
        <v>1</v>
      </c>
      <c r="E167" s="11" t="str">
        <f t="shared" si="6"/>
        <v>Liste!FJ1</v>
      </c>
      <c r="F167" s="11">
        <v>166</v>
      </c>
      <c r="G167" s="11" t="s">
        <v>37</v>
      </c>
      <c r="H167" s="11" t="str">
        <f t="shared" si="7"/>
        <v>=INDEX(Liste;$E$2;166)</v>
      </c>
    </row>
    <row r="168" spans="1:8" x14ac:dyDescent="0.2">
      <c r="A168" s="11" t="s">
        <v>35</v>
      </c>
      <c r="B168" s="11" t="s">
        <v>42</v>
      </c>
      <c r="C168" s="11" t="s">
        <v>47</v>
      </c>
      <c r="D168" s="11">
        <v>1</v>
      </c>
      <c r="E168" s="11" t="str">
        <f t="shared" si="6"/>
        <v>Liste!FK1</v>
      </c>
      <c r="F168" s="11">
        <v>167</v>
      </c>
      <c r="G168" s="11" t="s">
        <v>37</v>
      </c>
      <c r="H168" s="11" t="str">
        <f t="shared" si="7"/>
        <v>=INDEX(Liste;$E$2;167)</v>
      </c>
    </row>
    <row r="169" spans="1:8" x14ac:dyDescent="0.2">
      <c r="A169" s="11" t="s">
        <v>35</v>
      </c>
      <c r="B169" s="11" t="s">
        <v>42</v>
      </c>
      <c r="C169" s="11" t="s">
        <v>48</v>
      </c>
      <c r="D169" s="11">
        <v>1</v>
      </c>
      <c r="E169" s="11" t="str">
        <f t="shared" si="6"/>
        <v>Liste!FL1</v>
      </c>
      <c r="F169" s="11">
        <v>168</v>
      </c>
      <c r="G169" s="11" t="s">
        <v>37</v>
      </c>
      <c r="H169" s="11" t="str">
        <f t="shared" si="7"/>
        <v>=INDEX(Liste;$E$2;168)</v>
      </c>
    </row>
    <row r="170" spans="1:8" x14ac:dyDescent="0.2">
      <c r="A170" s="11" t="s">
        <v>35</v>
      </c>
      <c r="B170" s="11" t="s">
        <v>42</v>
      </c>
      <c r="C170" s="11" t="s">
        <v>49</v>
      </c>
      <c r="D170" s="11">
        <v>1</v>
      </c>
      <c r="E170" s="11" t="str">
        <f t="shared" si="6"/>
        <v>Liste!FM1</v>
      </c>
      <c r="F170" s="11">
        <v>169</v>
      </c>
      <c r="G170" s="11" t="s">
        <v>37</v>
      </c>
      <c r="H170" s="11" t="str">
        <f t="shared" si="7"/>
        <v>=INDEX(Liste;$E$2;169)</v>
      </c>
    </row>
    <row r="171" spans="1:8" x14ac:dyDescent="0.2">
      <c r="A171" s="11" t="s">
        <v>35</v>
      </c>
      <c r="B171" s="11" t="s">
        <v>42</v>
      </c>
      <c r="C171" s="11" t="s">
        <v>50</v>
      </c>
      <c r="D171" s="11">
        <v>1</v>
      </c>
      <c r="E171" s="11" t="str">
        <f t="shared" si="6"/>
        <v>Liste!FN1</v>
      </c>
      <c r="F171" s="11">
        <v>170</v>
      </c>
      <c r="G171" s="11" t="s">
        <v>37</v>
      </c>
      <c r="H171" s="11" t="str">
        <f t="shared" si="7"/>
        <v>=INDEX(Liste;$E$2;170)</v>
      </c>
    </row>
    <row r="172" spans="1:8" x14ac:dyDescent="0.2">
      <c r="A172" s="11" t="s">
        <v>35</v>
      </c>
      <c r="B172" s="11" t="s">
        <v>42</v>
      </c>
      <c r="C172" s="11" t="s">
        <v>51</v>
      </c>
      <c r="D172" s="11">
        <v>1</v>
      </c>
      <c r="E172" s="11" t="str">
        <f t="shared" si="6"/>
        <v>Liste!FO1</v>
      </c>
      <c r="F172" s="11">
        <v>171</v>
      </c>
      <c r="G172" s="11" t="s">
        <v>37</v>
      </c>
      <c r="H172" s="11" t="str">
        <f t="shared" si="7"/>
        <v>=INDEX(Liste;$E$2;171)</v>
      </c>
    </row>
    <row r="173" spans="1:8" x14ac:dyDescent="0.2">
      <c r="A173" s="11" t="s">
        <v>35</v>
      </c>
      <c r="B173" s="11" t="s">
        <v>42</v>
      </c>
      <c r="C173" s="11" t="s">
        <v>52</v>
      </c>
      <c r="D173" s="11">
        <v>1</v>
      </c>
      <c r="E173" s="11" t="str">
        <f t="shared" si="6"/>
        <v>Liste!FP1</v>
      </c>
      <c r="F173" s="11">
        <v>172</v>
      </c>
      <c r="G173" s="11" t="s">
        <v>37</v>
      </c>
      <c r="H173" s="11" t="str">
        <f t="shared" si="7"/>
        <v>=INDEX(Liste;$E$2;172)</v>
      </c>
    </row>
    <row r="174" spans="1:8" x14ac:dyDescent="0.2">
      <c r="A174" s="11" t="s">
        <v>35</v>
      </c>
      <c r="B174" s="11" t="s">
        <v>42</v>
      </c>
      <c r="C174" s="11" t="s">
        <v>53</v>
      </c>
      <c r="D174" s="11">
        <v>1</v>
      </c>
      <c r="E174" s="11" t="str">
        <f t="shared" si="6"/>
        <v>Liste!FQ1</v>
      </c>
      <c r="F174" s="11">
        <v>173</v>
      </c>
      <c r="G174" s="11" t="s">
        <v>37</v>
      </c>
      <c r="H174" s="11" t="str">
        <f t="shared" si="7"/>
        <v>=INDEX(Liste;$E$2;173)</v>
      </c>
    </row>
    <row r="175" spans="1:8" x14ac:dyDescent="0.2">
      <c r="A175" s="11" t="s">
        <v>35</v>
      </c>
      <c r="B175" s="11" t="s">
        <v>42</v>
      </c>
      <c r="C175" s="11" t="s">
        <v>54</v>
      </c>
      <c r="D175" s="11">
        <v>1</v>
      </c>
      <c r="E175" s="11" t="str">
        <f t="shared" si="6"/>
        <v>Liste!FR1</v>
      </c>
      <c r="F175" s="11">
        <v>174</v>
      </c>
      <c r="G175" s="11" t="s">
        <v>37</v>
      </c>
      <c r="H175" s="11" t="str">
        <f t="shared" si="7"/>
        <v>=INDEX(Liste;$E$2;174)</v>
      </c>
    </row>
    <row r="176" spans="1:8" x14ac:dyDescent="0.2">
      <c r="A176" s="11" t="s">
        <v>35</v>
      </c>
      <c r="B176" s="11" t="s">
        <v>42</v>
      </c>
      <c r="C176" s="11" t="s">
        <v>55</v>
      </c>
      <c r="D176" s="11">
        <v>1</v>
      </c>
      <c r="E176" s="11" t="str">
        <f t="shared" si="6"/>
        <v>Liste!FS1</v>
      </c>
      <c r="F176" s="11">
        <v>175</v>
      </c>
      <c r="G176" s="11" t="s">
        <v>37</v>
      </c>
      <c r="H176" s="11" t="str">
        <f t="shared" si="7"/>
        <v>=INDEX(Liste;$E$2;175)</v>
      </c>
    </row>
    <row r="177" spans="1:8" x14ac:dyDescent="0.2">
      <c r="A177" s="11" t="s">
        <v>35</v>
      </c>
      <c r="B177" s="11" t="s">
        <v>42</v>
      </c>
      <c r="C177" s="11" t="s">
        <v>56</v>
      </c>
      <c r="D177" s="11">
        <v>1</v>
      </c>
      <c r="E177" s="11" t="str">
        <f t="shared" si="6"/>
        <v>Liste!FT1</v>
      </c>
      <c r="F177" s="11">
        <v>176</v>
      </c>
      <c r="G177" s="11" t="s">
        <v>37</v>
      </c>
      <c r="H177" s="11" t="str">
        <f t="shared" si="7"/>
        <v>=INDEX(Liste;$E$2;176)</v>
      </c>
    </row>
    <row r="178" spans="1:8" x14ac:dyDescent="0.2">
      <c r="A178" s="11" t="s">
        <v>35</v>
      </c>
      <c r="B178" s="11" t="s">
        <v>42</v>
      </c>
      <c r="C178" s="11" t="s">
        <v>57</v>
      </c>
      <c r="D178" s="11">
        <v>1</v>
      </c>
      <c r="E178" s="11" t="str">
        <f t="shared" si="6"/>
        <v>Liste!FU1</v>
      </c>
      <c r="F178" s="11">
        <v>177</v>
      </c>
      <c r="G178" s="11" t="s">
        <v>37</v>
      </c>
      <c r="H178" s="11" t="str">
        <f t="shared" si="7"/>
        <v>=INDEX(Liste;$E$2;177)</v>
      </c>
    </row>
    <row r="179" spans="1:8" x14ac:dyDescent="0.2">
      <c r="A179" s="11" t="s">
        <v>35</v>
      </c>
      <c r="B179" s="11" t="s">
        <v>42</v>
      </c>
      <c r="C179" s="11" t="s">
        <v>58</v>
      </c>
      <c r="D179" s="11">
        <v>1</v>
      </c>
      <c r="E179" s="11" t="str">
        <f t="shared" si="6"/>
        <v>Liste!FV1</v>
      </c>
      <c r="F179" s="11">
        <v>178</v>
      </c>
      <c r="G179" s="11" t="s">
        <v>37</v>
      </c>
      <c r="H179" s="11" t="str">
        <f t="shared" si="7"/>
        <v>=INDEX(Liste;$E$2;178)</v>
      </c>
    </row>
    <row r="180" spans="1:8" x14ac:dyDescent="0.2">
      <c r="A180" s="11" t="s">
        <v>35</v>
      </c>
      <c r="B180" s="11" t="s">
        <v>42</v>
      </c>
      <c r="C180" s="11" t="s">
        <v>59</v>
      </c>
      <c r="D180" s="11">
        <v>1</v>
      </c>
      <c r="E180" s="11" t="str">
        <f t="shared" si="6"/>
        <v>Liste!FW1</v>
      </c>
      <c r="F180" s="11">
        <v>179</v>
      </c>
      <c r="G180" s="11" t="s">
        <v>37</v>
      </c>
      <c r="H180" s="11" t="str">
        <f t="shared" si="7"/>
        <v>=INDEX(Liste;$E$2;179)</v>
      </c>
    </row>
    <row r="181" spans="1:8" x14ac:dyDescent="0.2">
      <c r="A181" s="11" t="s">
        <v>35</v>
      </c>
      <c r="B181" s="11" t="s">
        <v>42</v>
      </c>
      <c r="C181" s="11" t="s">
        <v>60</v>
      </c>
      <c r="D181" s="11">
        <v>1</v>
      </c>
      <c r="E181" s="11" t="str">
        <f t="shared" si="6"/>
        <v>Liste!FX1</v>
      </c>
      <c r="F181" s="11">
        <v>180</v>
      </c>
      <c r="G181" s="11" t="s">
        <v>37</v>
      </c>
      <c r="H181" s="11" t="str">
        <f t="shared" si="7"/>
        <v>=INDEX(Liste;$E$2;180)</v>
      </c>
    </row>
    <row r="182" spans="1:8" x14ac:dyDescent="0.2">
      <c r="A182" s="11" t="s">
        <v>35</v>
      </c>
      <c r="B182" s="11" t="s">
        <v>42</v>
      </c>
      <c r="C182" s="11" t="s">
        <v>61</v>
      </c>
      <c r="D182" s="11">
        <v>1</v>
      </c>
      <c r="E182" s="11" t="str">
        <f t="shared" si="6"/>
        <v>Liste!FY1</v>
      </c>
      <c r="F182" s="11">
        <v>181</v>
      </c>
      <c r="G182" s="11" t="s">
        <v>37</v>
      </c>
      <c r="H182" s="11" t="str">
        <f t="shared" si="7"/>
        <v>=INDEX(Liste;$E$2;181)</v>
      </c>
    </row>
    <row r="183" spans="1:8" x14ac:dyDescent="0.2">
      <c r="A183" s="11" t="s">
        <v>35</v>
      </c>
      <c r="B183" s="11" t="s">
        <v>42</v>
      </c>
      <c r="C183" s="11" t="s">
        <v>62</v>
      </c>
      <c r="D183" s="11">
        <v>1</v>
      </c>
      <c r="E183" s="11" t="str">
        <f t="shared" si="6"/>
        <v>Liste!FZ1</v>
      </c>
      <c r="F183" s="11">
        <v>182</v>
      </c>
      <c r="G183" s="11" t="s">
        <v>37</v>
      </c>
      <c r="H183" s="11" t="str">
        <f t="shared" si="7"/>
        <v>=INDEX(Liste;$E$2;182)</v>
      </c>
    </row>
    <row r="184" spans="1:8" x14ac:dyDescent="0.2">
      <c r="A184" s="11" t="s">
        <v>35</v>
      </c>
      <c r="B184" s="11" t="s">
        <v>43</v>
      </c>
      <c r="C184" s="11" t="s">
        <v>36</v>
      </c>
      <c r="D184" s="11">
        <v>1</v>
      </c>
      <c r="E184" s="11" t="str">
        <f t="shared" si="6"/>
        <v>Liste!GA1</v>
      </c>
      <c r="F184" s="11">
        <v>183</v>
      </c>
      <c r="G184" s="11" t="s">
        <v>37</v>
      </c>
      <c r="H184" s="11" t="str">
        <f t="shared" si="7"/>
        <v>=INDEX(Liste;$E$2;183)</v>
      </c>
    </row>
    <row r="185" spans="1:8" x14ac:dyDescent="0.2">
      <c r="A185" s="11" t="s">
        <v>35</v>
      </c>
      <c r="B185" s="11" t="s">
        <v>43</v>
      </c>
      <c r="C185" s="11" t="s">
        <v>38</v>
      </c>
      <c r="D185" s="11">
        <v>1</v>
      </c>
      <c r="E185" s="11" t="str">
        <f t="shared" si="6"/>
        <v>Liste!GB1</v>
      </c>
      <c r="F185" s="11">
        <v>184</v>
      </c>
      <c r="G185" s="11" t="s">
        <v>37</v>
      </c>
      <c r="H185" s="11" t="str">
        <f t="shared" si="7"/>
        <v>=INDEX(Liste;$E$2;184)</v>
      </c>
    </row>
    <row r="186" spans="1:8" x14ac:dyDescent="0.2">
      <c r="A186" s="11" t="s">
        <v>35</v>
      </c>
      <c r="B186" s="11" t="s">
        <v>43</v>
      </c>
      <c r="C186" s="11" t="s">
        <v>39</v>
      </c>
      <c r="D186" s="11">
        <v>1</v>
      </c>
      <c r="E186" s="11" t="str">
        <f t="shared" si="6"/>
        <v>Liste!GC1</v>
      </c>
      <c r="F186" s="11">
        <v>185</v>
      </c>
      <c r="G186" s="11" t="s">
        <v>37</v>
      </c>
      <c r="H186" s="11" t="str">
        <f t="shared" si="7"/>
        <v>=INDEX(Liste;$E$2;185)</v>
      </c>
    </row>
    <row r="187" spans="1:8" x14ac:dyDescent="0.2">
      <c r="A187" s="11" t="s">
        <v>35</v>
      </c>
      <c r="B187" s="11" t="s">
        <v>43</v>
      </c>
      <c r="C187" s="11" t="s">
        <v>40</v>
      </c>
      <c r="D187" s="11">
        <v>1</v>
      </c>
      <c r="E187" s="11" t="str">
        <f t="shared" si="6"/>
        <v>Liste!GD1</v>
      </c>
      <c r="F187" s="11">
        <v>186</v>
      </c>
      <c r="G187" s="11" t="s">
        <v>37</v>
      </c>
      <c r="H187" s="11" t="str">
        <f t="shared" si="7"/>
        <v>=INDEX(Liste;$E$2;186)</v>
      </c>
    </row>
    <row r="188" spans="1:8" x14ac:dyDescent="0.2">
      <c r="A188" s="11" t="s">
        <v>35</v>
      </c>
      <c r="B188" s="11" t="s">
        <v>43</v>
      </c>
      <c r="C188" s="11" t="s">
        <v>41</v>
      </c>
      <c r="D188" s="11">
        <v>1</v>
      </c>
      <c r="E188" s="11" t="str">
        <f t="shared" si="6"/>
        <v>Liste!GE1</v>
      </c>
      <c r="F188" s="11">
        <v>187</v>
      </c>
      <c r="G188" s="11" t="s">
        <v>37</v>
      </c>
      <c r="H188" s="11" t="str">
        <f t="shared" si="7"/>
        <v>=INDEX(Liste;$E$2;187)</v>
      </c>
    </row>
    <row r="189" spans="1:8" x14ac:dyDescent="0.2">
      <c r="A189" s="11" t="s">
        <v>35</v>
      </c>
      <c r="B189" s="11" t="s">
        <v>43</v>
      </c>
      <c r="C189" s="11" t="s">
        <v>42</v>
      </c>
      <c r="D189" s="11">
        <v>1</v>
      </c>
      <c r="E189" s="11" t="str">
        <f t="shared" si="6"/>
        <v>Liste!GF1</v>
      </c>
      <c r="F189" s="11">
        <v>188</v>
      </c>
      <c r="G189" s="11" t="s">
        <v>37</v>
      </c>
      <c r="H189" s="11" t="str">
        <f t="shared" si="7"/>
        <v>=INDEX(Liste;$E$2;188)</v>
      </c>
    </row>
    <row r="190" spans="1:8" x14ac:dyDescent="0.2">
      <c r="A190" s="11" t="s">
        <v>35</v>
      </c>
      <c r="B190" s="11" t="s">
        <v>43</v>
      </c>
      <c r="C190" s="11" t="s">
        <v>43</v>
      </c>
      <c r="D190" s="11">
        <v>1</v>
      </c>
      <c r="E190" s="11" t="str">
        <f t="shared" si="6"/>
        <v>Liste!GG1</v>
      </c>
      <c r="F190" s="11">
        <v>189</v>
      </c>
      <c r="G190" s="11" t="s">
        <v>37</v>
      </c>
      <c r="H190" s="11" t="str">
        <f t="shared" si="7"/>
        <v>=INDEX(Liste;$E$2;189)</v>
      </c>
    </row>
    <row r="191" spans="1:8" x14ac:dyDescent="0.2">
      <c r="A191" s="11" t="s">
        <v>35</v>
      </c>
      <c r="B191" s="11" t="s">
        <v>43</v>
      </c>
      <c r="C191" s="11" t="s">
        <v>44</v>
      </c>
      <c r="D191" s="11">
        <v>1</v>
      </c>
      <c r="E191" s="11" t="str">
        <f t="shared" si="6"/>
        <v>Liste!GH1</v>
      </c>
      <c r="F191" s="11">
        <v>190</v>
      </c>
      <c r="G191" s="11" t="s">
        <v>37</v>
      </c>
      <c r="H191" s="11" t="str">
        <f t="shared" si="7"/>
        <v>=INDEX(Liste;$E$2;190)</v>
      </c>
    </row>
    <row r="192" spans="1:8" x14ac:dyDescent="0.2">
      <c r="A192" s="11" t="s">
        <v>35</v>
      </c>
      <c r="B192" s="11" t="s">
        <v>43</v>
      </c>
      <c r="C192" s="11" t="s">
        <v>45</v>
      </c>
      <c r="D192" s="11">
        <v>1</v>
      </c>
      <c r="E192" s="11" t="str">
        <f t="shared" si="6"/>
        <v>Liste!GI1</v>
      </c>
      <c r="F192" s="11">
        <v>191</v>
      </c>
      <c r="G192" s="11" t="s">
        <v>37</v>
      </c>
      <c r="H192" s="11" t="str">
        <f t="shared" si="7"/>
        <v>=INDEX(Liste;$E$2;191)</v>
      </c>
    </row>
    <row r="193" spans="1:8" x14ac:dyDescent="0.2">
      <c r="A193" s="11" t="s">
        <v>35</v>
      </c>
      <c r="B193" s="11" t="s">
        <v>43</v>
      </c>
      <c r="C193" s="11" t="s">
        <v>46</v>
      </c>
      <c r="D193" s="11">
        <v>1</v>
      </c>
      <c r="E193" s="11" t="str">
        <f t="shared" si="6"/>
        <v>Liste!GJ1</v>
      </c>
      <c r="F193" s="11">
        <v>192</v>
      </c>
      <c r="G193" s="11" t="s">
        <v>37</v>
      </c>
      <c r="H193" s="11" t="str">
        <f t="shared" si="7"/>
        <v>=INDEX(Liste;$E$2;192)</v>
      </c>
    </row>
    <row r="194" spans="1:8" x14ac:dyDescent="0.2">
      <c r="A194" s="11" t="s">
        <v>35</v>
      </c>
      <c r="B194" s="11" t="s">
        <v>43</v>
      </c>
      <c r="C194" s="11" t="s">
        <v>47</v>
      </c>
      <c r="D194" s="11">
        <v>1</v>
      </c>
      <c r="E194" s="11" t="str">
        <f t="shared" si="6"/>
        <v>Liste!GK1</v>
      </c>
      <c r="F194" s="11">
        <v>193</v>
      </c>
      <c r="G194" s="11" t="s">
        <v>37</v>
      </c>
      <c r="H194" s="11" t="str">
        <f t="shared" si="7"/>
        <v>=INDEX(Liste;$E$2;193)</v>
      </c>
    </row>
    <row r="195" spans="1:8" x14ac:dyDescent="0.2">
      <c r="A195" s="11" t="s">
        <v>35</v>
      </c>
      <c r="B195" s="11" t="s">
        <v>43</v>
      </c>
      <c r="C195" s="11" t="s">
        <v>48</v>
      </c>
      <c r="D195" s="11">
        <v>1</v>
      </c>
      <c r="E195" s="11" t="str">
        <f t="shared" si="6"/>
        <v>Liste!GL1</v>
      </c>
      <c r="F195" s="11">
        <v>194</v>
      </c>
      <c r="G195" s="11" t="s">
        <v>37</v>
      </c>
      <c r="H195" s="11" t="str">
        <f t="shared" si="7"/>
        <v>=INDEX(Liste;$E$2;194)</v>
      </c>
    </row>
    <row r="196" spans="1:8" x14ac:dyDescent="0.2">
      <c r="A196" s="11" t="s">
        <v>35</v>
      </c>
      <c r="B196" s="11" t="s">
        <v>43</v>
      </c>
      <c r="C196" s="11" t="s">
        <v>49</v>
      </c>
      <c r="D196" s="11">
        <v>1</v>
      </c>
      <c r="E196" s="11" t="str">
        <f t="shared" si="6"/>
        <v>Liste!GM1</v>
      </c>
      <c r="F196" s="11">
        <v>195</v>
      </c>
      <c r="G196" s="11" t="s">
        <v>37</v>
      </c>
      <c r="H196" s="11" t="str">
        <f t="shared" si="7"/>
        <v>=INDEX(Liste;$E$2;195)</v>
      </c>
    </row>
    <row r="197" spans="1:8" x14ac:dyDescent="0.2">
      <c r="A197" s="11" t="s">
        <v>35</v>
      </c>
      <c r="B197" s="11" t="s">
        <v>43</v>
      </c>
      <c r="C197" s="11" t="s">
        <v>50</v>
      </c>
      <c r="D197" s="11">
        <v>1</v>
      </c>
      <c r="E197" s="11" t="str">
        <f t="shared" si="6"/>
        <v>Liste!GN1</v>
      </c>
      <c r="F197" s="11">
        <v>196</v>
      </c>
      <c r="G197" s="11" t="s">
        <v>37</v>
      </c>
      <c r="H197" s="11" t="str">
        <f t="shared" si="7"/>
        <v>=INDEX(Liste;$E$2;196)</v>
      </c>
    </row>
    <row r="198" spans="1:8" x14ac:dyDescent="0.2">
      <c r="A198" s="11" t="s">
        <v>35</v>
      </c>
      <c r="B198" s="11" t="s">
        <v>43</v>
      </c>
      <c r="C198" s="11" t="s">
        <v>51</v>
      </c>
      <c r="D198" s="11">
        <v>1</v>
      </c>
      <c r="E198" s="11" t="str">
        <f t="shared" si="6"/>
        <v>Liste!GO1</v>
      </c>
      <c r="F198" s="11">
        <v>197</v>
      </c>
      <c r="G198" s="11" t="s">
        <v>37</v>
      </c>
      <c r="H198" s="11" t="str">
        <f t="shared" si="7"/>
        <v>=INDEX(Liste;$E$2;197)</v>
      </c>
    </row>
    <row r="199" spans="1:8" x14ac:dyDescent="0.2">
      <c r="A199" s="11" t="s">
        <v>35</v>
      </c>
      <c r="B199" s="11" t="s">
        <v>43</v>
      </c>
      <c r="C199" s="11" t="s">
        <v>52</v>
      </c>
      <c r="D199" s="11">
        <v>1</v>
      </c>
      <c r="E199" s="11" t="str">
        <f t="shared" si="6"/>
        <v>Liste!GP1</v>
      </c>
      <c r="F199" s="11">
        <v>198</v>
      </c>
      <c r="G199" s="11" t="s">
        <v>37</v>
      </c>
      <c r="H199" s="11" t="str">
        <f t="shared" si="7"/>
        <v>=INDEX(Liste;$E$2;198)</v>
      </c>
    </row>
    <row r="200" spans="1:8" x14ac:dyDescent="0.2">
      <c r="A200" s="11" t="s">
        <v>35</v>
      </c>
      <c r="B200" s="11" t="s">
        <v>43</v>
      </c>
      <c r="C200" s="11" t="s">
        <v>53</v>
      </c>
      <c r="D200" s="11">
        <v>1</v>
      </c>
      <c r="E200" s="11" t="str">
        <f t="shared" si="6"/>
        <v>Liste!GQ1</v>
      </c>
      <c r="F200" s="11">
        <v>199</v>
      </c>
      <c r="G200" s="11" t="s">
        <v>37</v>
      </c>
      <c r="H200" s="11" t="str">
        <f t="shared" si="7"/>
        <v>=INDEX(Liste;$E$2;199)</v>
      </c>
    </row>
    <row r="201" spans="1:8" x14ac:dyDescent="0.2">
      <c r="A201" s="11" t="s">
        <v>35</v>
      </c>
      <c r="B201" s="11" t="s">
        <v>43</v>
      </c>
      <c r="C201" s="11" t="s">
        <v>54</v>
      </c>
      <c r="D201" s="11">
        <v>1</v>
      </c>
      <c r="E201" s="11" t="str">
        <f t="shared" si="6"/>
        <v>Liste!GR1</v>
      </c>
      <c r="F201" s="11">
        <v>200</v>
      </c>
      <c r="G201" s="11" t="s">
        <v>37</v>
      </c>
      <c r="H201" s="11" t="str">
        <f t="shared" si="7"/>
        <v>=INDEX(Liste;$E$2;200)</v>
      </c>
    </row>
    <row r="202" spans="1:8" x14ac:dyDescent="0.2">
      <c r="A202" s="11" t="s">
        <v>35</v>
      </c>
      <c r="B202" s="11" t="s">
        <v>43</v>
      </c>
      <c r="C202" s="11" t="s">
        <v>55</v>
      </c>
      <c r="D202" s="11">
        <v>1</v>
      </c>
      <c r="E202" s="11" t="str">
        <f t="shared" si="6"/>
        <v>Liste!GS1</v>
      </c>
      <c r="F202" s="11">
        <v>201</v>
      </c>
      <c r="G202" s="11" t="s">
        <v>37</v>
      </c>
      <c r="H202" s="11" t="str">
        <f t="shared" si="7"/>
        <v>=INDEX(Liste;$E$2;201)</v>
      </c>
    </row>
    <row r="203" spans="1:8" x14ac:dyDescent="0.2">
      <c r="A203" s="11" t="s">
        <v>35</v>
      </c>
      <c r="B203" s="11" t="s">
        <v>43</v>
      </c>
      <c r="C203" s="11" t="s">
        <v>56</v>
      </c>
      <c r="D203" s="11">
        <v>1</v>
      </c>
      <c r="E203" s="11" t="str">
        <f t="shared" si="6"/>
        <v>Liste!GT1</v>
      </c>
      <c r="F203" s="11">
        <v>202</v>
      </c>
      <c r="G203" s="11" t="s">
        <v>37</v>
      </c>
      <c r="H203" s="11" t="str">
        <f t="shared" si="7"/>
        <v>=INDEX(Liste;$E$2;202)</v>
      </c>
    </row>
    <row r="204" spans="1:8" x14ac:dyDescent="0.2">
      <c r="A204" s="11" t="s">
        <v>35</v>
      </c>
      <c r="B204" s="11" t="s">
        <v>43</v>
      </c>
      <c r="C204" s="11" t="s">
        <v>57</v>
      </c>
      <c r="D204" s="11">
        <v>1</v>
      </c>
      <c r="E204" s="11" t="str">
        <f t="shared" si="6"/>
        <v>Liste!GU1</v>
      </c>
      <c r="F204" s="11">
        <v>203</v>
      </c>
      <c r="G204" s="11" t="s">
        <v>37</v>
      </c>
      <c r="H204" s="11" t="str">
        <f t="shared" si="7"/>
        <v>=INDEX(Liste;$E$2;203)</v>
      </c>
    </row>
    <row r="205" spans="1:8" x14ac:dyDescent="0.2">
      <c r="A205" s="11" t="s">
        <v>35</v>
      </c>
      <c r="B205" s="11" t="s">
        <v>43</v>
      </c>
      <c r="C205" s="11" t="s">
        <v>58</v>
      </c>
      <c r="D205" s="11">
        <v>1</v>
      </c>
      <c r="E205" s="11" t="str">
        <f t="shared" si="6"/>
        <v>Liste!GV1</v>
      </c>
      <c r="F205" s="11">
        <v>204</v>
      </c>
      <c r="G205" s="11" t="s">
        <v>37</v>
      </c>
      <c r="H205" s="11" t="str">
        <f t="shared" si="7"/>
        <v>=INDEX(Liste;$E$2;204)</v>
      </c>
    </row>
    <row r="206" spans="1:8" x14ac:dyDescent="0.2">
      <c r="A206" s="11" t="s">
        <v>35</v>
      </c>
      <c r="B206" s="11" t="s">
        <v>43</v>
      </c>
      <c r="C206" s="11" t="s">
        <v>59</v>
      </c>
      <c r="D206" s="11">
        <v>1</v>
      </c>
      <c r="E206" s="11" t="str">
        <f t="shared" si="6"/>
        <v>Liste!GW1</v>
      </c>
      <c r="F206" s="11">
        <v>205</v>
      </c>
      <c r="G206" s="11" t="s">
        <v>37</v>
      </c>
      <c r="H206" s="11" t="str">
        <f t="shared" si="7"/>
        <v>=INDEX(Liste;$E$2;205)</v>
      </c>
    </row>
    <row r="207" spans="1:8" x14ac:dyDescent="0.2">
      <c r="A207" s="11" t="s">
        <v>35</v>
      </c>
      <c r="B207" s="11" t="s">
        <v>43</v>
      </c>
      <c r="C207" s="11" t="s">
        <v>60</v>
      </c>
      <c r="D207" s="11">
        <v>1</v>
      </c>
      <c r="E207" s="11" t="str">
        <f t="shared" si="6"/>
        <v>Liste!GX1</v>
      </c>
      <c r="F207" s="11">
        <v>206</v>
      </c>
      <c r="G207" s="11" t="s">
        <v>37</v>
      </c>
      <c r="H207" s="11" t="str">
        <f t="shared" si="7"/>
        <v>=INDEX(Liste;$E$2;206)</v>
      </c>
    </row>
    <row r="208" spans="1:8" x14ac:dyDescent="0.2">
      <c r="A208" s="11" t="s">
        <v>35</v>
      </c>
      <c r="B208" s="11" t="s">
        <v>43</v>
      </c>
      <c r="C208" s="11" t="s">
        <v>61</v>
      </c>
      <c r="D208" s="11">
        <v>1</v>
      </c>
      <c r="E208" s="11" t="str">
        <f t="shared" si="6"/>
        <v>Liste!GY1</v>
      </c>
      <c r="F208" s="11">
        <v>207</v>
      </c>
      <c r="G208" s="11" t="s">
        <v>37</v>
      </c>
      <c r="H208" s="11" t="str">
        <f t="shared" si="7"/>
        <v>=INDEX(Liste;$E$2;207)</v>
      </c>
    </row>
    <row r="209" spans="1:8" x14ac:dyDescent="0.2">
      <c r="A209" s="11" t="s">
        <v>35</v>
      </c>
      <c r="B209" s="11" t="s">
        <v>43</v>
      </c>
      <c r="C209" s="11" t="s">
        <v>62</v>
      </c>
      <c r="D209" s="11">
        <v>1</v>
      </c>
      <c r="E209" s="11" t="str">
        <f t="shared" si="6"/>
        <v>Liste!GZ1</v>
      </c>
      <c r="F209" s="11">
        <v>208</v>
      </c>
      <c r="G209" s="11" t="s">
        <v>37</v>
      </c>
      <c r="H209" s="11" t="str">
        <f t="shared" si="7"/>
        <v>=INDEX(Liste;$E$2;208)</v>
      </c>
    </row>
    <row r="210" spans="1:8" x14ac:dyDescent="0.2">
      <c r="A210" s="11" t="s">
        <v>35</v>
      </c>
      <c r="B210" s="11" t="s">
        <v>44</v>
      </c>
      <c r="C210" s="11" t="s">
        <v>36</v>
      </c>
      <c r="D210" s="11">
        <v>1</v>
      </c>
      <c r="E210" s="11" t="str">
        <f t="shared" si="6"/>
        <v>Liste!HA1</v>
      </c>
      <c r="F210" s="11">
        <v>209</v>
      </c>
      <c r="G210" s="11" t="s">
        <v>37</v>
      </c>
      <c r="H210" s="11" t="str">
        <f t="shared" si="7"/>
        <v>=INDEX(Liste;$E$2;209)</v>
      </c>
    </row>
    <row r="211" spans="1:8" x14ac:dyDescent="0.2">
      <c r="A211" s="11" t="s">
        <v>35</v>
      </c>
      <c r="B211" s="11" t="s">
        <v>44</v>
      </c>
      <c r="C211" s="11" t="s">
        <v>38</v>
      </c>
      <c r="D211" s="11">
        <v>1</v>
      </c>
      <c r="E211" s="11" t="str">
        <f t="shared" si="6"/>
        <v>Liste!HB1</v>
      </c>
      <c r="F211" s="11">
        <v>210</v>
      </c>
      <c r="G211" s="11" t="s">
        <v>37</v>
      </c>
      <c r="H211" s="11" t="str">
        <f t="shared" si="7"/>
        <v>=INDEX(Liste;$E$2;210)</v>
      </c>
    </row>
    <row r="212" spans="1:8" x14ac:dyDescent="0.2">
      <c r="A212" s="11" t="s">
        <v>35</v>
      </c>
      <c r="B212" s="11" t="s">
        <v>44</v>
      </c>
      <c r="C212" s="11" t="s">
        <v>39</v>
      </c>
      <c r="D212" s="11">
        <v>1</v>
      </c>
      <c r="E212" s="11" t="str">
        <f t="shared" si="6"/>
        <v>Liste!HC1</v>
      </c>
      <c r="F212" s="11">
        <v>211</v>
      </c>
      <c r="G212" s="11" t="s">
        <v>37</v>
      </c>
      <c r="H212" s="11" t="str">
        <f t="shared" si="7"/>
        <v>=INDEX(Liste;$E$2;211)</v>
      </c>
    </row>
    <row r="213" spans="1:8" x14ac:dyDescent="0.2">
      <c r="A213" s="11" t="s">
        <v>35</v>
      </c>
      <c r="B213" s="11" t="s">
        <v>44</v>
      </c>
      <c r="C213" s="11" t="s">
        <v>40</v>
      </c>
      <c r="D213" s="11">
        <v>1</v>
      </c>
      <c r="E213" s="11" t="str">
        <f t="shared" si="6"/>
        <v>Liste!HD1</v>
      </c>
      <c r="F213" s="11">
        <v>212</v>
      </c>
      <c r="G213" s="11" t="s">
        <v>37</v>
      </c>
      <c r="H213" s="11" t="str">
        <f t="shared" si="7"/>
        <v>=INDEX(Liste;$E$2;212)</v>
      </c>
    </row>
    <row r="214" spans="1:8" x14ac:dyDescent="0.2">
      <c r="A214" s="11" t="s">
        <v>35</v>
      </c>
      <c r="B214" s="11" t="s">
        <v>44</v>
      </c>
      <c r="C214" s="11" t="s">
        <v>41</v>
      </c>
      <c r="D214" s="11">
        <v>1</v>
      </c>
      <c r="E214" s="11" t="str">
        <f t="shared" si="6"/>
        <v>Liste!HE1</v>
      </c>
      <c r="F214" s="11">
        <v>213</v>
      </c>
      <c r="G214" s="11" t="s">
        <v>37</v>
      </c>
      <c r="H214" s="11" t="str">
        <f t="shared" si="7"/>
        <v>=INDEX(Liste;$E$2;213)</v>
      </c>
    </row>
    <row r="215" spans="1:8" x14ac:dyDescent="0.2">
      <c r="A215" s="11" t="s">
        <v>35</v>
      </c>
      <c r="B215" s="11" t="s">
        <v>44</v>
      </c>
      <c r="C215" s="11" t="s">
        <v>42</v>
      </c>
      <c r="D215" s="11">
        <v>1</v>
      </c>
      <c r="E215" s="11" t="str">
        <f t="shared" si="6"/>
        <v>Liste!HF1</v>
      </c>
      <c r="F215" s="11">
        <v>214</v>
      </c>
      <c r="G215" s="11" t="s">
        <v>37</v>
      </c>
      <c r="H215" s="11" t="str">
        <f t="shared" si="7"/>
        <v>=INDEX(Liste;$E$2;214)</v>
      </c>
    </row>
    <row r="216" spans="1:8" x14ac:dyDescent="0.2">
      <c r="A216" s="11" t="s">
        <v>35</v>
      </c>
      <c r="B216" s="11" t="s">
        <v>44</v>
      </c>
      <c r="C216" s="11" t="s">
        <v>43</v>
      </c>
      <c r="D216" s="11">
        <v>1</v>
      </c>
      <c r="E216" s="11" t="str">
        <f t="shared" si="6"/>
        <v>Liste!HG1</v>
      </c>
      <c r="F216" s="11">
        <v>215</v>
      </c>
      <c r="G216" s="11" t="s">
        <v>37</v>
      </c>
      <c r="H216" s="11" t="str">
        <f t="shared" si="7"/>
        <v>=INDEX(Liste;$E$2;215)</v>
      </c>
    </row>
    <row r="217" spans="1:8" x14ac:dyDescent="0.2">
      <c r="A217" s="11" t="s">
        <v>35</v>
      </c>
      <c r="B217" s="11" t="s">
        <v>44</v>
      </c>
      <c r="C217" s="11" t="s">
        <v>44</v>
      </c>
      <c r="D217" s="11">
        <v>1</v>
      </c>
      <c r="E217" s="11" t="str">
        <f t="shared" si="6"/>
        <v>Liste!HH1</v>
      </c>
      <c r="F217" s="11">
        <v>216</v>
      </c>
      <c r="G217" s="11" t="s">
        <v>37</v>
      </c>
      <c r="H217" s="11" t="str">
        <f t="shared" si="7"/>
        <v>=INDEX(Liste;$E$2;216)</v>
      </c>
    </row>
    <row r="218" spans="1:8" x14ac:dyDescent="0.2">
      <c r="A218" s="11" t="s">
        <v>35</v>
      </c>
      <c r="B218" s="11" t="s">
        <v>44</v>
      </c>
      <c r="C218" s="11" t="s">
        <v>45</v>
      </c>
      <c r="D218" s="11">
        <v>1</v>
      </c>
      <c r="E218" s="11" t="str">
        <f t="shared" si="6"/>
        <v>Liste!HI1</v>
      </c>
      <c r="F218" s="11">
        <v>217</v>
      </c>
      <c r="G218" s="11" t="s">
        <v>37</v>
      </c>
      <c r="H218" s="11" t="str">
        <f t="shared" si="7"/>
        <v>=INDEX(Liste;$E$2;217)</v>
      </c>
    </row>
    <row r="219" spans="1:8" x14ac:dyDescent="0.2">
      <c r="A219" s="11" t="s">
        <v>35</v>
      </c>
      <c r="B219" s="11" t="s">
        <v>44</v>
      </c>
      <c r="C219" s="11" t="s">
        <v>46</v>
      </c>
      <c r="D219" s="11">
        <v>1</v>
      </c>
      <c r="E219" s="11" t="str">
        <f t="shared" si="6"/>
        <v>Liste!HJ1</v>
      </c>
      <c r="F219" s="11">
        <v>218</v>
      </c>
      <c r="G219" s="11" t="s">
        <v>37</v>
      </c>
      <c r="H219" s="11" t="str">
        <f t="shared" si="7"/>
        <v>=INDEX(Liste;$E$2;218)</v>
      </c>
    </row>
    <row r="220" spans="1:8" x14ac:dyDescent="0.2">
      <c r="A220" s="11" t="s">
        <v>35</v>
      </c>
      <c r="B220" s="11" t="s">
        <v>44</v>
      </c>
      <c r="C220" s="11" t="s">
        <v>47</v>
      </c>
      <c r="D220" s="11">
        <v>1</v>
      </c>
      <c r="E220" s="11" t="str">
        <f t="shared" si="6"/>
        <v>Liste!HK1</v>
      </c>
      <c r="F220" s="11">
        <v>219</v>
      </c>
      <c r="G220" s="11" t="s">
        <v>37</v>
      </c>
      <c r="H220" s="11" t="str">
        <f t="shared" si="7"/>
        <v>=INDEX(Liste;$E$2;219)</v>
      </c>
    </row>
    <row r="221" spans="1:8" x14ac:dyDescent="0.2">
      <c r="A221" s="11" t="s">
        <v>35</v>
      </c>
      <c r="B221" s="11" t="s">
        <v>44</v>
      </c>
      <c r="C221" s="11" t="s">
        <v>48</v>
      </c>
      <c r="D221" s="11">
        <v>1</v>
      </c>
      <c r="E221" s="11" t="str">
        <f t="shared" si="6"/>
        <v>Liste!HL1</v>
      </c>
      <c r="F221" s="11">
        <v>220</v>
      </c>
      <c r="G221" s="11" t="s">
        <v>37</v>
      </c>
      <c r="H221" s="11" t="str">
        <f t="shared" si="7"/>
        <v>=INDEX(Liste;$E$2;220)</v>
      </c>
    </row>
    <row r="222" spans="1:8" x14ac:dyDescent="0.2">
      <c r="A222" s="11" t="s">
        <v>35</v>
      </c>
      <c r="B222" s="11" t="s">
        <v>44</v>
      </c>
      <c r="C222" s="11" t="s">
        <v>49</v>
      </c>
      <c r="D222" s="11">
        <v>1</v>
      </c>
      <c r="E222" s="11" t="str">
        <f t="shared" ref="E222:E285" si="8">A222&amp;B222&amp;C222&amp;D222</f>
        <v>Liste!HM1</v>
      </c>
      <c r="F222" s="11">
        <v>221</v>
      </c>
      <c r="G222" s="11" t="s">
        <v>37</v>
      </c>
      <c r="H222" s="11" t="str">
        <f t="shared" ref="H222:H285" si="9">"="&amp;G222&amp;F222&amp;")"</f>
        <v>=INDEX(Liste;$E$2;221)</v>
      </c>
    </row>
    <row r="223" spans="1:8" x14ac:dyDescent="0.2">
      <c r="A223" s="11" t="s">
        <v>35</v>
      </c>
      <c r="B223" s="11" t="s">
        <v>44</v>
      </c>
      <c r="C223" s="11" t="s">
        <v>50</v>
      </c>
      <c r="D223" s="11">
        <v>1</v>
      </c>
      <c r="E223" s="11" t="str">
        <f t="shared" si="8"/>
        <v>Liste!HN1</v>
      </c>
      <c r="F223" s="11">
        <v>222</v>
      </c>
      <c r="G223" s="11" t="s">
        <v>37</v>
      </c>
      <c r="H223" s="11" t="str">
        <f t="shared" si="9"/>
        <v>=INDEX(Liste;$E$2;222)</v>
      </c>
    </row>
    <row r="224" spans="1:8" x14ac:dyDescent="0.2">
      <c r="A224" s="11" t="s">
        <v>35</v>
      </c>
      <c r="B224" s="11" t="s">
        <v>44</v>
      </c>
      <c r="C224" s="11" t="s">
        <v>51</v>
      </c>
      <c r="D224" s="11">
        <v>1</v>
      </c>
      <c r="E224" s="11" t="str">
        <f t="shared" si="8"/>
        <v>Liste!HO1</v>
      </c>
      <c r="F224" s="11">
        <v>223</v>
      </c>
      <c r="G224" s="11" t="s">
        <v>37</v>
      </c>
      <c r="H224" s="11" t="str">
        <f t="shared" si="9"/>
        <v>=INDEX(Liste;$E$2;223)</v>
      </c>
    </row>
    <row r="225" spans="1:8" x14ac:dyDescent="0.2">
      <c r="A225" s="11" t="s">
        <v>35</v>
      </c>
      <c r="B225" s="11" t="s">
        <v>44</v>
      </c>
      <c r="C225" s="11" t="s">
        <v>52</v>
      </c>
      <c r="D225" s="11">
        <v>1</v>
      </c>
      <c r="E225" s="11" t="str">
        <f t="shared" si="8"/>
        <v>Liste!HP1</v>
      </c>
      <c r="F225" s="11">
        <v>224</v>
      </c>
      <c r="G225" s="11" t="s">
        <v>37</v>
      </c>
      <c r="H225" s="11" t="str">
        <f t="shared" si="9"/>
        <v>=INDEX(Liste;$E$2;224)</v>
      </c>
    </row>
    <row r="226" spans="1:8" x14ac:dyDescent="0.2">
      <c r="A226" s="11" t="s">
        <v>35</v>
      </c>
      <c r="B226" s="11" t="s">
        <v>44</v>
      </c>
      <c r="C226" s="11" t="s">
        <v>53</v>
      </c>
      <c r="D226" s="11">
        <v>1</v>
      </c>
      <c r="E226" s="11" t="str">
        <f t="shared" si="8"/>
        <v>Liste!HQ1</v>
      </c>
      <c r="F226" s="11">
        <v>225</v>
      </c>
      <c r="G226" s="11" t="s">
        <v>37</v>
      </c>
      <c r="H226" s="11" t="str">
        <f t="shared" si="9"/>
        <v>=INDEX(Liste;$E$2;225)</v>
      </c>
    </row>
    <row r="227" spans="1:8" x14ac:dyDescent="0.2">
      <c r="A227" s="11" t="s">
        <v>35</v>
      </c>
      <c r="B227" s="11" t="s">
        <v>44</v>
      </c>
      <c r="C227" s="11" t="s">
        <v>54</v>
      </c>
      <c r="D227" s="11">
        <v>1</v>
      </c>
      <c r="E227" s="11" t="str">
        <f t="shared" si="8"/>
        <v>Liste!HR1</v>
      </c>
      <c r="F227" s="11">
        <v>226</v>
      </c>
      <c r="G227" s="11" t="s">
        <v>37</v>
      </c>
      <c r="H227" s="11" t="str">
        <f t="shared" si="9"/>
        <v>=INDEX(Liste;$E$2;226)</v>
      </c>
    </row>
    <row r="228" spans="1:8" x14ac:dyDescent="0.2">
      <c r="A228" s="11" t="s">
        <v>35</v>
      </c>
      <c r="B228" s="11" t="s">
        <v>44</v>
      </c>
      <c r="C228" s="11" t="s">
        <v>55</v>
      </c>
      <c r="D228" s="11">
        <v>1</v>
      </c>
      <c r="E228" s="11" t="str">
        <f t="shared" si="8"/>
        <v>Liste!HS1</v>
      </c>
      <c r="F228" s="11">
        <v>227</v>
      </c>
      <c r="G228" s="11" t="s">
        <v>37</v>
      </c>
      <c r="H228" s="11" t="str">
        <f t="shared" si="9"/>
        <v>=INDEX(Liste;$E$2;227)</v>
      </c>
    </row>
    <row r="229" spans="1:8" x14ac:dyDescent="0.2">
      <c r="A229" s="11" t="s">
        <v>35</v>
      </c>
      <c r="B229" s="11" t="s">
        <v>44</v>
      </c>
      <c r="C229" s="11" t="s">
        <v>56</v>
      </c>
      <c r="D229" s="11">
        <v>1</v>
      </c>
      <c r="E229" s="11" t="str">
        <f t="shared" si="8"/>
        <v>Liste!HT1</v>
      </c>
      <c r="F229" s="11">
        <v>228</v>
      </c>
      <c r="G229" s="11" t="s">
        <v>37</v>
      </c>
      <c r="H229" s="11" t="str">
        <f t="shared" si="9"/>
        <v>=INDEX(Liste;$E$2;228)</v>
      </c>
    </row>
    <row r="230" spans="1:8" x14ac:dyDescent="0.2">
      <c r="A230" s="11" t="s">
        <v>35</v>
      </c>
      <c r="B230" s="11" t="s">
        <v>44</v>
      </c>
      <c r="C230" s="11" t="s">
        <v>57</v>
      </c>
      <c r="D230" s="11">
        <v>1</v>
      </c>
      <c r="E230" s="11" t="str">
        <f t="shared" si="8"/>
        <v>Liste!HU1</v>
      </c>
      <c r="F230" s="11">
        <v>229</v>
      </c>
      <c r="G230" s="11" t="s">
        <v>37</v>
      </c>
      <c r="H230" s="11" t="str">
        <f t="shared" si="9"/>
        <v>=INDEX(Liste;$E$2;229)</v>
      </c>
    </row>
    <row r="231" spans="1:8" x14ac:dyDescent="0.2">
      <c r="A231" s="11" t="s">
        <v>35</v>
      </c>
      <c r="B231" s="11" t="s">
        <v>44</v>
      </c>
      <c r="C231" s="11" t="s">
        <v>58</v>
      </c>
      <c r="D231" s="11">
        <v>1</v>
      </c>
      <c r="E231" s="11" t="str">
        <f t="shared" si="8"/>
        <v>Liste!HV1</v>
      </c>
      <c r="F231" s="11">
        <v>230</v>
      </c>
      <c r="G231" s="11" t="s">
        <v>37</v>
      </c>
      <c r="H231" s="11" t="str">
        <f t="shared" si="9"/>
        <v>=INDEX(Liste;$E$2;230)</v>
      </c>
    </row>
    <row r="232" spans="1:8" x14ac:dyDescent="0.2">
      <c r="A232" s="11" t="s">
        <v>35</v>
      </c>
      <c r="B232" s="11" t="s">
        <v>44</v>
      </c>
      <c r="C232" s="11" t="s">
        <v>59</v>
      </c>
      <c r="D232" s="11">
        <v>1</v>
      </c>
      <c r="E232" s="11" t="str">
        <f t="shared" si="8"/>
        <v>Liste!HW1</v>
      </c>
      <c r="F232" s="11">
        <v>231</v>
      </c>
      <c r="G232" s="11" t="s">
        <v>37</v>
      </c>
      <c r="H232" s="11" t="str">
        <f t="shared" si="9"/>
        <v>=INDEX(Liste;$E$2;231)</v>
      </c>
    </row>
    <row r="233" spans="1:8" x14ac:dyDescent="0.2">
      <c r="A233" s="11" t="s">
        <v>35</v>
      </c>
      <c r="B233" s="11" t="s">
        <v>44</v>
      </c>
      <c r="C233" s="11" t="s">
        <v>60</v>
      </c>
      <c r="D233" s="11">
        <v>1</v>
      </c>
      <c r="E233" s="11" t="str">
        <f t="shared" si="8"/>
        <v>Liste!HX1</v>
      </c>
      <c r="F233" s="11">
        <v>232</v>
      </c>
      <c r="G233" s="11" t="s">
        <v>37</v>
      </c>
      <c r="H233" s="11" t="str">
        <f t="shared" si="9"/>
        <v>=INDEX(Liste;$E$2;232)</v>
      </c>
    </row>
    <row r="234" spans="1:8" x14ac:dyDescent="0.2">
      <c r="A234" s="11" t="s">
        <v>35</v>
      </c>
      <c r="B234" s="11" t="s">
        <v>44</v>
      </c>
      <c r="C234" s="11" t="s">
        <v>61</v>
      </c>
      <c r="D234" s="11">
        <v>1</v>
      </c>
      <c r="E234" s="11" t="str">
        <f t="shared" si="8"/>
        <v>Liste!HY1</v>
      </c>
      <c r="F234" s="11">
        <v>233</v>
      </c>
      <c r="G234" s="11" t="s">
        <v>37</v>
      </c>
      <c r="H234" s="11" t="str">
        <f t="shared" si="9"/>
        <v>=INDEX(Liste;$E$2;233)</v>
      </c>
    </row>
    <row r="235" spans="1:8" x14ac:dyDescent="0.2">
      <c r="A235" s="11" t="s">
        <v>35</v>
      </c>
      <c r="B235" s="11" t="s">
        <v>44</v>
      </c>
      <c r="C235" s="11" t="s">
        <v>62</v>
      </c>
      <c r="D235" s="11">
        <v>1</v>
      </c>
      <c r="E235" s="11" t="str">
        <f t="shared" si="8"/>
        <v>Liste!HZ1</v>
      </c>
      <c r="F235" s="11">
        <v>234</v>
      </c>
      <c r="G235" s="11" t="s">
        <v>37</v>
      </c>
      <c r="H235" s="11" t="str">
        <f t="shared" si="9"/>
        <v>=INDEX(Liste;$E$2;234)</v>
      </c>
    </row>
    <row r="236" spans="1:8" x14ac:dyDescent="0.2">
      <c r="A236" s="11" t="s">
        <v>35</v>
      </c>
      <c r="B236" s="11" t="s">
        <v>45</v>
      </c>
      <c r="C236" s="11" t="s">
        <v>36</v>
      </c>
      <c r="D236" s="11">
        <v>1</v>
      </c>
      <c r="E236" s="11" t="str">
        <f t="shared" si="8"/>
        <v>Liste!IA1</v>
      </c>
      <c r="F236" s="11">
        <v>235</v>
      </c>
      <c r="G236" s="11" t="s">
        <v>37</v>
      </c>
      <c r="H236" s="11" t="str">
        <f t="shared" si="9"/>
        <v>=INDEX(Liste;$E$2;235)</v>
      </c>
    </row>
    <row r="237" spans="1:8" x14ac:dyDescent="0.2">
      <c r="A237" s="11" t="s">
        <v>35</v>
      </c>
      <c r="B237" s="11" t="s">
        <v>45</v>
      </c>
      <c r="C237" s="11" t="s">
        <v>38</v>
      </c>
      <c r="D237" s="11">
        <v>1</v>
      </c>
      <c r="E237" s="11" t="str">
        <f t="shared" si="8"/>
        <v>Liste!IB1</v>
      </c>
      <c r="F237" s="11">
        <v>236</v>
      </c>
      <c r="G237" s="11" t="s">
        <v>37</v>
      </c>
      <c r="H237" s="11" t="str">
        <f t="shared" si="9"/>
        <v>=INDEX(Liste;$E$2;236)</v>
      </c>
    </row>
    <row r="238" spans="1:8" x14ac:dyDescent="0.2">
      <c r="A238" s="11" t="s">
        <v>35</v>
      </c>
      <c r="B238" s="11" t="s">
        <v>45</v>
      </c>
      <c r="C238" s="11" t="s">
        <v>39</v>
      </c>
      <c r="D238" s="11">
        <v>1</v>
      </c>
      <c r="E238" s="11" t="str">
        <f t="shared" si="8"/>
        <v>Liste!IC1</v>
      </c>
      <c r="F238" s="11">
        <v>237</v>
      </c>
      <c r="G238" s="11" t="s">
        <v>37</v>
      </c>
      <c r="H238" s="11" t="str">
        <f t="shared" si="9"/>
        <v>=INDEX(Liste;$E$2;237)</v>
      </c>
    </row>
    <row r="239" spans="1:8" x14ac:dyDescent="0.2">
      <c r="A239" s="11" t="s">
        <v>35</v>
      </c>
      <c r="B239" s="11" t="s">
        <v>45</v>
      </c>
      <c r="C239" s="11" t="s">
        <v>40</v>
      </c>
      <c r="D239" s="11">
        <v>1</v>
      </c>
      <c r="E239" s="11" t="str">
        <f t="shared" si="8"/>
        <v>Liste!ID1</v>
      </c>
      <c r="F239" s="11">
        <v>238</v>
      </c>
      <c r="G239" s="11" t="s">
        <v>37</v>
      </c>
      <c r="H239" s="11" t="str">
        <f t="shared" si="9"/>
        <v>=INDEX(Liste;$E$2;238)</v>
      </c>
    </row>
    <row r="240" spans="1:8" x14ac:dyDescent="0.2">
      <c r="A240" s="11" t="s">
        <v>35</v>
      </c>
      <c r="B240" s="11" t="s">
        <v>45</v>
      </c>
      <c r="C240" s="11" t="s">
        <v>41</v>
      </c>
      <c r="D240" s="11">
        <v>1</v>
      </c>
      <c r="E240" s="11" t="str">
        <f t="shared" si="8"/>
        <v>Liste!IE1</v>
      </c>
      <c r="F240" s="11">
        <v>239</v>
      </c>
      <c r="G240" s="11" t="s">
        <v>37</v>
      </c>
      <c r="H240" s="11" t="str">
        <f t="shared" si="9"/>
        <v>=INDEX(Liste;$E$2;239)</v>
      </c>
    </row>
    <row r="241" spans="1:8" x14ac:dyDescent="0.2">
      <c r="A241" s="11" t="s">
        <v>35</v>
      </c>
      <c r="B241" s="11" t="s">
        <v>45</v>
      </c>
      <c r="C241" s="11" t="s">
        <v>42</v>
      </c>
      <c r="D241" s="11">
        <v>1</v>
      </c>
      <c r="E241" s="11" t="str">
        <f t="shared" si="8"/>
        <v>Liste!IF1</v>
      </c>
      <c r="F241" s="11">
        <v>240</v>
      </c>
      <c r="G241" s="11" t="s">
        <v>37</v>
      </c>
      <c r="H241" s="11" t="str">
        <f t="shared" si="9"/>
        <v>=INDEX(Liste;$E$2;240)</v>
      </c>
    </row>
    <row r="242" spans="1:8" x14ac:dyDescent="0.2">
      <c r="A242" s="11" t="s">
        <v>35</v>
      </c>
      <c r="B242" s="11" t="s">
        <v>45</v>
      </c>
      <c r="C242" s="11" t="s">
        <v>43</v>
      </c>
      <c r="D242" s="11">
        <v>1</v>
      </c>
      <c r="E242" s="11" t="str">
        <f t="shared" si="8"/>
        <v>Liste!IG1</v>
      </c>
      <c r="F242" s="11">
        <v>241</v>
      </c>
      <c r="G242" s="11" t="s">
        <v>37</v>
      </c>
      <c r="H242" s="11" t="str">
        <f t="shared" si="9"/>
        <v>=INDEX(Liste;$E$2;241)</v>
      </c>
    </row>
    <row r="243" spans="1:8" x14ac:dyDescent="0.2">
      <c r="A243" s="11" t="s">
        <v>35</v>
      </c>
      <c r="B243" s="11" t="s">
        <v>45</v>
      </c>
      <c r="C243" s="11" t="s">
        <v>44</v>
      </c>
      <c r="D243" s="11">
        <v>1</v>
      </c>
      <c r="E243" s="11" t="str">
        <f t="shared" si="8"/>
        <v>Liste!IH1</v>
      </c>
      <c r="F243" s="11">
        <v>242</v>
      </c>
      <c r="G243" s="11" t="s">
        <v>37</v>
      </c>
      <c r="H243" s="11" t="str">
        <f t="shared" si="9"/>
        <v>=INDEX(Liste;$E$2;242)</v>
      </c>
    </row>
    <row r="244" spans="1:8" x14ac:dyDescent="0.2">
      <c r="A244" s="11" t="s">
        <v>35</v>
      </c>
      <c r="B244" s="11" t="s">
        <v>45</v>
      </c>
      <c r="C244" s="11" t="s">
        <v>45</v>
      </c>
      <c r="D244" s="11">
        <v>1</v>
      </c>
      <c r="E244" s="11" t="str">
        <f t="shared" si="8"/>
        <v>Liste!II1</v>
      </c>
      <c r="F244" s="11">
        <v>243</v>
      </c>
      <c r="G244" s="11" t="s">
        <v>37</v>
      </c>
      <c r="H244" s="11" t="str">
        <f t="shared" si="9"/>
        <v>=INDEX(Liste;$E$2;243)</v>
      </c>
    </row>
    <row r="245" spans="1:8" x14ac:dyDescent="0.2">
      <c r="A245" s="11" t="s">
        <v>35</v>
      </c>
      <c r="B245" s="11" t="s">
        <v>45</v>
      </c>
      <c r="C245" s="11" t="s">
        <v>46</v>
      </c>
      <c r="D245" s="11">
        <v>1</v>
      </c>
      <c r="E245" s="11" t="str">
        <f t="shared" si="8"/>
        <v>Liste!IJ1</v>
      </c>
      <c r="F245" s="11">
        <v>244</v>
      </c>
      <c r="G245" s="11" t="s">
        <v>37</v>
      </c>
      <c r="H245" s="11" t="str">
        <f t="shared" si="9"/>
        <v>=INDEX(Liste;$E$2;244)</v>
      </c>
    </row>
    <row r="246" spans="1:8" x14ac:dyDescent="0.2">
      <c r="A246" s="11" t="s">
        <v>35</v>
      </c>
      <c r="B246" s="11" t="s">
        <v>45</v>
      </c>
      <c r="C246" s="11" t="s">
        <v>47</v>
      </c>
      <c r="D246" s="11">
        <v>1</v>
      </c>
      <c r="E246" s="11" t="str">
        <f t="shared" si="8"/>
        <v>Liste!IK1</v>
      </c>
      <c r="F246" s="11">
        <v>245</v>
      </c>
      <c r="G246" s="11" t="s">
        <v>37</v>
      </c>
      <c r="H246" s="11" t="str">
        <f t="shared" si="9"/>
        <v>=INDEX(Liste;$E$2;245)</v>
      </c>
    </row>
    <row r="247" spans="1:8" x14ac:dyDescent="0.2">
      <c r="A247" s="11" t="s">
        <v>35</v>
      </c>
      <c r="B247" s="11" t="s">
        <v>45</v>
      </c>
      <c r="C247" s="11" t="s">
        <v>48</v>
      </c>
      <c r="D247" s="11">
        <v>1</v>
      </c>
      <c r="E247" s="11" t="str">
        <f t="shared" si="8"/>
        <v>Liste!IL1</v>
      </c>
      <c r="F247" s="11">
        <v>246</v>
      </c>
      <c r="G247" s="11" t="s">
        <v>37</v>
      </c>
      <c r="H247" s="11" t="str">
        <f t="shared" si="9"/>
        <v>=INDEX(Liste;$E$2;246)</v>
      </c>
    </row>
    <row r="248" spans="1:8" x14ac:dyDescent="0.2">
      <c r="A248" s="11" t="s">
        <v>35</v>
      </c>
      <c r="B248" s="11" t="s">
        <v>45</v>
      </c>
      <c r="C248" s="11" t="s">
        <v>49</v>
      </c>
      <c r="D248" s="11">
        <v>1</v>
      </c>
      <c r="E248" s="11" t="str">
        <f t="shared" si="8"/>
        <v>Liste!IM1</v>
      </c>
      <c r="F248" s="11">
        <v>247</v>
      </c>
      <c r="G248" s="11" t="s">
        <v>37</v>
      </c>
      <c r="H248" s="11" t="str">
        <f t="shared" si="9"/>
        <v>=INDEX(Liste;$E$2;247)</v>
      </c>
    </row>
    <row r="249" spans="1:8" x14ac:dyDescent="0.2">
      <c r="A249" s="11" t="s">
        <v>35</v>
      </c>
      <c r="B249" s="11" t="s">
        <v>45</v>
      </c>
      <c r="C249" s="11" t="s">
        <v>50</v>
      </c>
      <c r="D249" s="11">
        <v>1</v>
      </c>
      <c r="E249" s="11" t="str">
        <f t="shared" si="8"/>
        <v>Liste!IN1</v>
      </c>
      <c r="F249" s="11">
        <v>248</v>
      </c>
      <c r="G249" s="11" t="s">
        <v>37</v>
      </c>
      <c r="H249" s="11" t="str">
        <f t="shared" si="9"/>
        <v>=INDEX(Liste;$E$2;248)</v>
      </c>
    </row>
    <row r="250" spans="1:8" x14ac:dyDescent="0.2">
      <c r="A250" s="11" t="s">
        <v>35</v>
      </c>
      <c r="B250" s="11" t="s">
        <v>45</v>
      </c>
      <c r="C250" s="11" t="s">
        <v>51</v>
      </c>
      <c r="D250" s="11">
        <v>1</v>
      </c>
      <c r="E250" s="11" t="str">
        <f t="shared" si="8"/>
        <v>Liste!IO1</v>
      </c>
      <c r="F250" s="11">
        <v>249</v>
      </c>
      <c r="G250" s="11" t="s">
        <v>37</v>
      </c>
      <c r="H250" s="11" t="str">
        <f t="shared" si="9"/>
        <v>=INDEX(Liste;$E$2;249)</v>
      </c>
    </row>
    <row r="251" spans="1:8" x14ac:dyDescent="0.2">
      <c r="A251" s="11" t="s">
        <v>35</v>
      </c>
      <c r="B251" s="11" t="s">
        <v>45</v>
      </c>
      <c r="C251" s="11" t="s">
        <v>52</v>
      </c>
      <c r="D251" s="11">
        <v>1</v>
      </c>
      <c r="E251" s="11" t="str">
        <f t="shared" si="8"/>
        <v>Liste!IP1</v>
      </c>
      <c r="F251" s="11">
        <v>250</v>
      </c>
      <c r="G251" s="11" t="s">
        <v>37</v>
      </c>
      <c r="H251" s="11" t="str">
        <f t="shared" si="9"/>
        <v>=INDEX(Liste;$E$2;250)</v>
      </c>
    </row>
    <row r="252" spans="1:8" x14ac:dyDescent="0.2">
      <c r="A252" s="11" t="s">
        <v>35</v>
      </c>
      <c r="B252" s="11" t="s">
        <v>45</v>
      </c>
      <c r="C252" s="11" t="s">
        <v>53</v>
      </c>
      <c r="D252" s="11">
        <v>1</v>
      </c>
      <c r="E252" s="11" t="str">
        <f t="shared" si="8"/>
        <v>Liste!IQ1</v>
      </c>
      <c r="F252" s="11">
        <v>251</v>
      </c>
      <c r="G252" s="11" t="s">
        <v>37</v>
      </c>
      <c r="H252" s="11" t="str">
        <f t="shared" si="9"/>
        <v>=INDEX(Liste;$E$2;251)</v>
      </c>
    </row>
    <row r="253" spans="1:8" x14ac:dyDescent="0.2">
      <c r="A253" s="11" t="s">
        <v>35</v>
      </c>
      <c r="B253" s="11" t="s">
        <v>45</v>
      </c>
      <c r="C253" s="11" t="s">
        <v>54</v>
      </c>
      <c r="D253" s="11">
        <v>1</v>
      </c>
      <c r="E253" s="11" t="str">
        <f t="shared" si="8"/>
        <v>Liste!IR1</v>
      </c>
      <c r="F253" s="11">
        <v>252</v>
      </c>
      <c r="G253" s="11" t="s">
        <v>37</v>
      </c>
      <c r="H253" s="11" t="str">
        <f t="shared" si="9"/>
        <v>=INDEX(Liste;$E$2;252)</v>
      </c>
    </row>
    <row r="254" spans="1:8" x14ac:dyDescent="0.2">
      <c r="A254" s="11" t="s">
        <v>35</v>
      </c>
      <c r="B254" s="11" t="s">
        <v>45</v>
      </c>
      <c r="C254" s="11" t="s">
        <v>55</v>
      </c>
      <c r="D254" s="11">
        <v>1</v>
      </c>
      <c r="E254" s="11" t="str">
        <f t="shared" si="8"/>
        <v>Liste!IS1</v>
      </c>
      <c r="F254" s="11">
        <v>253</v>
      </c>
      <c r="G254" s="11" t="s">
        <v>37</v>
      </c>
      <c r="H254" s="11" t="str">
        <f t="shared" si="9"/>
        <v>=INDEX(Liste;$E$2;253)</v>
      </c>
    </row>
    <row r="255" spans="1:8" x14ac:dyDescent="0.2">
      <c r="A255" s="11" t="s">
        <v>35</v>
      </c>
      <c r="B255" s="11" t="s">
        <v>45</v>
      </c>
      <c r="C255" s="11" t="s">
        <v>56</v>
      </c>
      <c r="D255" s="11">
        <v>1</v>
      </c>
      <c r="E255" s="11" t="str">
        <f t="shared" si="8"/>
        <v>Liste!IT1</v>
      </c>
      <c r="F255" s="11">
        <v>254</v>
      </c>
      <c r="G255" s="11" t="s">
        <v>37</v>
      </c>
      <c r="H255" s="11" t="str">
        <f t="shared" si="9"/>
        <v>=INDEX(Liste;$E$2;254)</v>
      </c>
    </row>
    <row r="256" spans="1:8" x14ac:dyDescent="0.2">
      <c r="A256" s="11" t="s">
        <v>35</v>
      </c>
      <c r="B256" s="11" t="s">
        <v>45</v>
      </c>
      <c r="C256" s="11" t="s">
        <v>57</v>
      </c>
      <c r="D256" s="11">
        <v>1</v>
      </c>
      <c r="E256" s="11" t="str">
        <f t="shared" si="8"/>
        <v>Liste!IU1</v>
      </c>
      <c r="F256" s="11">
        <v>255</v>
      </c>
      <c r="G256" s="11" t="s">
        <v>37</v>
      </c>
      <c r="H256" s="11" t="str">
        <f t="shared" si="9"/>
        <v>=INDEX(Liste;$E$2;255)</v>
      </c>
    </row>
    <row r="257" spans="1:8" x14ac:dyDescent="0.2">
      <c r="A257" s="11" t="s">
        <v>35</v>
      </c>
      <c r="B257" s="11" t="s">
        <v>45</v>
      </c>
      <c r="C257" s="11" t="s">
        <v>58</v>
      </c>
      <c r="D257" s="11">
        <v>1</v>
      </c>
      <c r="E257" s="11" t="str">
        <f t="shared" si="8"/>
        <v>Liste!IV1</v>
      </c>
      <c r="F257" s="11">
        <v>256</v>
      </c>
      <c r="G257" s="11" t="s">
        <v>37</v>
      </c>
      <c r="H257" s="11" t="str">
        <f t="shared" si="9"/>
        <v>=INDEX(Liste;$E$2;256)</v>
      </c>
    </row>
    <row r="258" spans="1:8" x14ac:dyDescent="0.2">
      <c r="A258" s="11" t="s">
        <v>35</v>
      </c>
      <c r="B258" s="11" t="s">
        <v>45</v>
      </c>
      <c r="C258" s="11" t="s">
        <v>59</v>
      </c>
      <c r="D258" s="11">
        <v>1</v>
      </c>
      <c r="E258" s="11" t="str">
        <f t="shared" si="8"/>
        <v>Liste!IW1</v>
      </c>
      <c r="F258" s="11">
        <v>257</v>
      </c>
      <c r="G258" s="11" t="s">
        <v>37</v>
      </c>
      <c r="H258" s="11" t="str">
        <f t="shared" si="9"/>
        <v>=INDEX(Liste;$E$2;257)</v>
      </c>
    </row>
    <row r="259" spans="1:8" x14ac:dyDescent="0.2">
      <c r="A259" s="11" t="s">
        <v>35</v>
      </c>
      <c r="B259" s="11" t="s">
        <v>45</v>
      </c>
      <c r="C259" s="11" t="s">
        <v>60</v>
      </c>
      <c r="D259" s="11">
        <v>1</v>
      </c>
      <c r="E259" s="11" t="str">
        <f t="shared" si="8"/>
        <v>Liste!IX1</v>
      </c>
      <c r="F259" s="11">
        <v>258</v>
      </c>
      <c r="G259" s="11" t="s">
        <v>37</v>
      </c>
      <c r="H259" s="11" t="str">
        <f t="shared" si="9"/>
        <v>=INDEX(Liste;$E$2;258)</v>
      </c>
    </row>
    <row r="260" spans="1:8" x14ac:dyDescent="0.2">
      <c r="A260" s="11" t="s">
        <v>35</v>
      </c>
      <c r="B260" s="11" t="s">
        <v>45</v>
      </c>
      <c r="C260" s="11" t="s">
        <v>61</v>
      </c>
      <c r="D260" s="11">
        <v>1</v>
      </c>
      <c r="E260" s="11" t="str">
        <f t="shared" si="8"/>
        <v>Liste!IY1</v>
      </c>
      <c r="F260" s="11">
        <v>259</v>
      </c>
      <c r="G260" s="11" t="s">
        <v>37</v>
      </c>
      <c r="H260" s="11" t="str">
        <f t="shared" si="9"/>
        <v>=INDEX(Liste;$E$2;259)</v>
      </c>
    </row>
    <row r="261" spans="1:8" x14ac:dyDescent="0.2">
      <c r="A261" s="11" t="s">
        <v>35</v>
      </c>
      <c r="B261" s="11" t="s">
        <v>45</v>
      </c>
      <c r="C261" s="11" t="s">
        <v>62</v>
      </c>
      <c r="D261" s="11">
        <v>1</v>
      </c>
      <c r="E261" s="11" t="str">
        <f t="shared" si="8"/>
        <v>Liste!IZ1</v>
      </c>
      <c r="F261" s="11">
        <v>260</v>
      </c>
      <c r="G261" s="11" t="s">
        <v>37</v>
      </c>
      <c r="H261" s="11" t="str">
        <f t="shared" si="9"/>
        <v>=INDEX(Liste;$E$2;260)</v>
      </c>
    </row>
    <row r="262" spans="1:8" x14ac:dyDescent="0.2">
      <c r="A262" s="11" t="s">
        <v>35</v>
      </c>
      <c r="B262" s="11" t="s">
        <v>46</v>
      </c>
      <c r="C262" s="11" t="s">
        <v>36</v>
      </c>
      <c r="D262" s="11">
        <v>1</v>
      </c>
      <c r="E262" s="11" t="str">
        <f t="shared" si="8"/>
        <v>Liste!JA1</v>
      </c>
      <c r="F262" s="11">
        <v>261</v>
      </c>
      <c r="G262" s="11" t="s">
        <v>37</v>
      </c>
      <c r="H262" s="11" t="str">
        <f t="shared" si="9"/>
        <v>=INDEX(Liste;$E$2;261)</v>
      </c>
    </row>
    <row r="263" spans="1:8" x14ac:dyDescent="0.2">
      <c r="A263" s="11" t="s">
        <v>35</v>
      </c>
      <c r="B263" s="11" t="s">
        <v>46</v>
      </c>
      <c r="C263" s="11" t="s">
        <v>38</v>
      </c>
      <c r="D263" s="11">
        <v>1</v>
      </c>
      <c r="E263" s="11" t="str">
        <f t="shared" si="8"/>
        <v>Liste!JB1</v>
      </c>
      <c r="F263" s="11">
        <v>262</v>
      </c>
      <c r="G263" s="11" t="s">
        <v>37</v>
      </c>
      <c r="H263" s="11" t="str">
        <f t="shared" si="9"/>
        <v>=INDEX(Liste;$E$2;262)</v>
      </c>
    </row>
    <row r="264" spans="1:8" x14ac:dyDescent="0.2">
      <c r="A264" s="11" t="s">
        <v>35</v>
      </c>
      <c r="B264" s="11" t="s">
        <v>46</v>
      </c>
      <c r="C264" s="11" t="s">
        <v>39</v>
      </c>
      <c r="D264" s="11">
        <v>1</v>
      </c>
      <c r="E264" s="11" t="str">
        <f t="shared" si="8"/>
        <v>Liste!JC1</v>
      </c>
      <c r="F264" s="11">
        <v>263</v>
      </c>
      <c r="G264" s="11" t="s">
        <v>37</v>
      </c>
      <c r="H264" s="11" t="str">
        <f t="shared" si="9"/>
        <v>=INDEX(Liste;$E$2;263)</v>
      </c>
    </row>
    <row r="265" spans="1:8" x14ac:dyDescent="0.2">
      <c r="A265" s="11" t="s">
        <v>35</v>
      </c>
      <c r="B265" s="11" t="s">
        <v>46</v>
      </c>
      <c r="C265" s="11" t="s">
        <v>40</v>
      </c>
      <c r="D265" s="11">
        <v>1</v>
      </c>
      <c r="E265" s="11" t="str">
        <f t="shared" si="8"/>
        <v>Liste!JD1</v>
      </c>
      <c r="F265" s="11">
        <v>264</v>
      </c>
      <c r="G265" s="11" t="s">
        <v>37</v>
      </c>
      <c r="H265" s="11" t="str">
        <f t="shared" si="9"/>
        <v>=INDEX(Liste;$E$2;264)</v>
      </c>
    </row>
    <row r="266" spans="1:8" x14ac:dyDescent="0.2">
      <c r="A266" s="11" t="s">
        <v>35</v>
      </c>
      <c r="B266" s="11" t="s">
        <v>46</v>
      </c>
      <c r="C266" s="11" t="s">
        <v>41</v>
      </c>
      <c r="D266" s="11">
        <v>1</v>
      </c>
      <c r="E266" s="11" t="str">
        <f t="shared" si="8"/>
        <v>Liste!JE1</v>
      </c>
      <c r="F266" s="11">
        <v>265</v>
      </c>
      <c r="G266" s="11" t="s">
        <v>37</v>
      </c>
      <c r="H266" s="11" t="str">
        <f t="shared" si="9"/>
        <v>=INDEX(Liste;$E$2;265)</v>
      </c>
    </row>
    <row r="267" spans="1:8" x14ac:dyDescent="0.2">
      <c r="A267" s="11" t="s">
        <v>35</v>
      </c>
      <c r="B267" s="11" t="s">
        <v>46</v>
      </c>
      <c r="C267" s="11" t="s">
        <v>42</v>
      </c>
      <c r="D267" s="11">
        <v>1</v>
      </c>
      <c r="E267" s="11" t="str">
        <f t="shared" si="8"/>
        <v>Liste!JF1</v>
      </c>
      <c r="F267" s="11">
        <v>266</v>
      </c>
      <c r="G267" s="11" t="s">
        <v>37</v>
      </c>
      <c r="H267" s="11" t="str">
        <f t="shared" si="9"/>
        <v>=INDEX(Liste;$E$2;266)</v>
      </c>
    </row>
    <row r="268" spans="1:8" x14ac:dyDescent="0.2">
      <c r="A268" s="11" t="s">
        <v>35</v>
      </c>
      <c r="B268" s="11" t="s">
        <v>46</v>
      </c>
      <c r="C268" s="11" t="s">
        <v>43</v>
      </c>
      <c r="D268" s="11">
        <v>1</v>
      </c>
      <c r="E268" s="11" t="str">
        <f t="shared" si="8"/>
        <v>Liste!JG1</v>
      </c>
      <c r="F268" s="11">
        <v>267</v>
      </c>
      <c r="G268" s="11" t="s">
        <v>37</v>
      </c>
      <c r="H268" s="11" t="str">
        <f t="shared" si="9"/>
        <v>=INDEX(Liste;$E$2;267)</v>
      </c>
    </row>
    <row r="269" spans="1:8" x14ac:dyDescent="0.2">
      <c r="A269" s="11" t="s">
        <v>35</v>
      </c>
      <c r="B269" s="11" t="s">
        <v>46</v>
      </c>
      <c r="C269" s="11" t="s">
        <v>44</v>
      </c>
      <c r="D269" s="11">
        <v>1</v>
      </c>
      <c r="E269" s="11" t="str">
        <f t="shared" si="8"/>
        <v>Liste!JH1</v>
      </c>
      <c r="F269" s="11">
        <v>268</v>
      </c>
      <c r="G269" s="11" t="s">
        <v>37</v>
      </c>
      <c r="H269" s="11" t="str">
        <f t="shared" si="9"/>
        <v>=INDEX(Liste;$E$2;268)</v>
      </c>
    </row>
    <row r="270" spans="1:8" x14ac:dyDescent="0.2">
      <c r="A270" s="11" t="s">
        <v>35</v>
      </c>
      <c r="B270" s="11" t="s">
        <v>46</v>
      </c>
      <c r="C270" s="11" t="s">
        <v>45</v>
      </c>
      <c r="D270" s="11">
        <v>1</v>
      </c>
      <c r="E270" s="11" t="str">
        <f t="shared" si="8"/>
        <v>Liste!JI1</v>
      </c>
      <c r="F270" s="11">
        <v>269</v>
      </c>
      <c r="G270" s="11" t="s">
        <v>37</v>
      </c>
      <c r="H270" s="11" t="str">
        <f t="shared" si="9"/>
        <v>=INDEX(Liste;$E$2;269)</v>
      </c>
    </row>
    <row r="271" spans="1:8" x14ac:dyDescent="0.2">
      <c r="A271" s="11" t="s">
        <v>35</v>
      </c>
      <c r="B271" s="11" t="s">
        <v>46</v>
      </c>
      <c r="C271" s="11" t="s">
        <v>46</v>
      </c>
      <c r="D271" s="11">
        <v>1</v>
      </c>
      <c r="E271" s="11" t="str">
        <f t="shared" si="8"/>
        <v>Liste!JJ1</v>
      </c>
      <c r="F271" s="11">
        <v>270</v>
      </c>
      <c r="G271" s="11" t="s">
        <v>37</v>
      </c>
      <c r="H271" s="11" t="str">
        <f t="shared" si="9"/>
        <v>=INDEX(Liste;$E$2;270)</v>
      </c>
    </row>
    <row r="272" spans="1:8" x14ac:dyDescent="0.2">
      <c r="A272" s="11" t="s">
        <v>35</v>
      </c>
      <c r="B272" s="11" t="s">
        <v>46</v>
      </c>
      <c r="C272" s="11" t="s">
        <v>47</v>
      </c>
      <c r="D272" s="11">
        <v>1</v>
      </c>
      <c r="E272" s="11" t="str">
        <f t="shared" si="8"/>
        <v>Liste!JK1</v>
      </c>
      <c r="F272" s="11">
        <v>271</v>
      </c>
      <c r="G272" s="11" t="s">
        <v>37</v>
      </c>
      <c r="H272" s="11" t="str">
        <f t="shared" si="9"/>
        <v>=INDEX(Liste;$E$2;271)</v>
      </c>
    </row>
    <row r="273" spans="1:8" x14ac:dyDescent="0.2">
      <c r="A273" s="11" t="s">
        <v>35</v>
      </c>
      <c r="B273" s="11" t="s">
        <v>46</v>
      </c>
      <c r="C273" s="11" t="s">
        <v>48</v>
      </c>
      <c r="D273" s="11">
        <v>1</v>
      </c>
      <c r="E273" s="11" t="str">
        <f t="shared" si="8"/>
        <v>Liste!JL1</v>
      </c>
      <c r="F273" s="11">
        <v>272</v>
      </c>
      <c r="G273" s="11" t="s">
        <v>37</v>
      </c>
      <c r="H273" s="11" t="str">
        <f t="shared" si="9"/>
        <v>=INDEX(Liste;$E$2;272)</v>
      </c>
    </row>
    <row r="274" spans="1:8" x14ac:dyDescent="0.2">
      <c r="A274" s="11" t="s">
        <v>35</v>
      </c>
      <c r="B274" s="11" t="s">
        <v>46</v>
      </c>
      <c r="C274" s="11" t="s">
        <v>49</v>
      </c>
      <c r="D274" s="11">
        <v>1</v>
      </c>
      <c r="E274" s="11" t="str">
        <f t="shared" si="8"/>
        <v>Liste!JM1</v>
      </c>
      <c r="F274" s="11">
        <v>273</v>
      </c>
      <c r="G274" s="11" t="s">
        <v>37</v>
      </c>
      <c r="H274" s="11" t="str">
        <f t="shared" si="9"/>
        <v>=INDEX(Liste;$E$2;273)</v>
      </c>
    </row>
    <row r="275" spans="1:8" x14ac:dyDescent="0.2">
      <c r="A275" s="11" t="s">
        <v>35</v>
      </c>
      <c r="B275" s="11" t="s">
        <v>46</v>
      </c>
      <c r="C275" s="11" t="s">
        <v>50</v>
      </c>
      <c r="D275" s="11">
        <v>1</v>
      </c>
      <c r="E275" s="11" t="str">
        <f t="shared" si="8"/>
        <v>Liste!JN1</v>
      </c>
      <c r="F275" s="11">
        <v>274</v>
      </c>
      <c r="G275" s="11" t="s">
        <v>37</v>
      </c>
      <c r="H275" s="11" t="str">
        <f t="shared" si="9"/>
        <v>=INDEX(Liste;$E$2;274)</v>
      </c>
    </row>
    <row r="276" spans="1:8" x14ac:dyDescent="0.2">
      <c r="A276" s="11" t="s">
        <v>35</v>
      </c>
      <c r="B276" s="11" t="s">
        <v>46</v>
      </c>
      <c r="C276" s="11" t="s">
        <v>51</v>
      </c>
      <c r="D276" s="11">
        <v>1</v>
      </c>
      <c r="E276" s="11" t="str">
        <f t="shared" si="8"/>
        <v>Liste!JO1</v>
      </c>
      <c r="F276" s="11">
        <v>275</v>
      </c>
      <c r="G276" s="11" t="s">
        <v>37</v>
      </c>
      <c r="H276" s="11" t="str">
        <f t="shared" si="9"/>
        <v>=INDEX(Liste;$E$2;275)</v>
      </c>
    </row>
    <row r="277" spans="1:8" x14ac:dyDescent="0.2">
      <c r="A277" s="11" t="s">
        <v>35</v>
      </c>
      <c r="B277" s="11" t="s">
        <v>46</v>
      </c>
      <c r="C277" s="11" t="s">
        <v>52</v>
      </c>
      <c r="D277" s="11">
        <v>1</v>
      </c>
      <c r="E277" s="11" t="str">
        <f t="shared" si="8"/>
        <v>Liste!JP1</v>
      </c>
      <c r="F277" s="11">
        <v>276</v>
      </c>
      <c r="G277" s="11" t="s">
        <v>37</v>
      </c>
      <c r="H277" s="11" t="str">
        <f t="shared" si="9"/>
        <v>=INDEX(Liste;$E$2;276)</v>
      </c>
    </row>
    <row r="278" spans="1:8" x14ac:dyDescent="0.2">
      <c r="A278" s="11" t="s">
        <v>35</v>
      </c>
      <c r="B278" s="11" t="s">
        <v>46</v>
      </c>
      <c r="C278" s="11" t="s">
        <v>53</v>
      </c>
      <c r="D278" s="11">
        <v>1</v>
      </c>
      <c r="E278" s="11" t="str">
        <f t="shared" si="8"/>
        <v>Liste!JQ1</v>
      </c>
      <c r="F278" s="11">
        <v>277</v>
      </c>
      <c r="G278" s="11" t="s">
        <v>37</v>
      </c>
      <c r="H278" s="11" t="str">
        <f t="shared" si="9"/>
        <v>=INDEX(Liste;$E$2;277)</v>
      </c>
    </row>
    <row r="279" spans="1:8" x14ac:dyDescent="0.2">
      <c r="A279" s="11" t="s">
        <v>35</v>
      </c>
      <c r="B279" s="11" t="s">
        <v>46</v>
      </c>
      <c r="C279" s="11" t="s">
        <v>54</v>
      </c>
      <c r="D279" s="11">
        <v>1</v>
      </c>
      <c r="E279" s="11" t="str">
        <f t="shared" si="8"/>
        <v>Liste!JR1</v>
      </c>
      <c r="F279" s="11">
        <v>278</v>
      </c>
      <c r="G279" s="11" t="s">
        <v>37</v>
      </c>
      <c r="H279" s="11" t="str">
        <f t="shared" si="9"/>
        <v>=INDEX(Liste;$E$2;278)</v>
      </c>
    </row>
    <row r="280" spans="1:8" x14ac:dyDescent="0.2">
      <c r="A280" s="11" t="s">
        <v>35</v>
      </c>
      <c r="B280" s="11" t="s">
        <v>46</v>
      </c>
      <c r="C280" s="11" t="s">
        <v>55</v>
      </c>
      <c r="D280" s="11">
        <v>1</v>
      </c>
      <c r="E280" s="11" t="str">
        <f t="shared" si="8"/>
        <v>Liste!JS1</v>
      </c>
      <c r="F280" s="11">
        <v>279</v>
      </c>
      <c r="G280" s="11" t="s">
        <v>37</v>
      </c>
      <c r="H280" s="11" t="str">
        <f t="shared" si="9"/>
        <v>=INDEX(Liste;$E$2;279)</v>
      </c>
    </row>
    <row r="281" spans="1:8" x14ac:dyDescent="0.2">
      <c r="A281" s="11" t="s">
        <v>35</v>
      </c>
      <c r="B281" s="11" t="s">
        <v>46</v>
      </c>
      <c r="C281" s="11" t="s">
        <v>56</v>
      </c>
      <c r="D281" s="11">
        <v>1</v>
      </c>
      <c r="E281" s="11" t="str">
        <f t="shared" si="8"/>
        <v>Liste!JT1</v>
      </c>
      <c r="F281" s="11">
        <v>280</v>
      </c>
      <c r="G281" s="11" t="s">
        <v>37</v>
      </c>
      <c r="H281" s="11" t="str">
        <f t="shared" si="9"/>
        <v>=INDEX(Liste;$E$2;280)</v>
      </c>
    </row>
    <row r="282" spans="1:8" x14ac:dyDescent="0.2">
      <c r="A282" s="11" t="s">
        <v>35</v>
      </c>
      <c r="B282" s="11" t="s">
        <v>46</v>
      </c>
      <c r="C282" s="11" t="s">
        <v>57</v>
      </c>
      <c r="D282" s="11">
        <v>1</v>
      </c>
      <c r="E282" s="11" t="str">
        <f t="shared" si="8"/>
        <v>Liste!JU1</v>
      </c>
      <c r="F282" s="11">
        <v>281</v>
      </c>
      <c r="G282" s="11" t="s">
        <v>37</v>
      </c>
      <c r="H282" s="11" t="str">
        <f t="shared" si="9"/>
        <v>=INDEX(Liste;$E$2;281)</v>
      </c>
    </row>
    <row r="283" spans="1:8" x14ac:dyDescent="0.2">
      <c r="A283" s="11" t="s">
        <v>35</v>
      </c>
      <c r="B283" s="11" t="s">
        <v>46</v>
      </c>
      <c r="C283" s="11" t="s">
        <v>58</v>
      </c>
      <c r="D283" s="11">
        <v>1</v>
      </c>
      <c r="E283" s="11" t="str">
        <f t="shared" si="8"/>
        <v>Liste!JV1</v>
      </c>
      <c r="F283" s="11">
        <v>282</v>
      </c>
      <c r="G283" s="11" t="s">
        <v>37</v>
      </c>
      <c r="H283" s="11" t="str">
        <f t="shared" si="9"/>
        <v>=INDEX(Liste;$E$2;282)</v>
      </c>
    </row>
    <row r="284" spans="1:8" x14ac:dyDescent="0.2">
      <c r="A284" s="11" t="s">
        <v>35</v>
      </c>
      <c r="B284" s="11" t="s">
        <v>46</v>
      </c>
      <c r="C284" s="11" t="s">
        <v>59</v>
      </c>
      <c r="D284" s="11">
        <v>1</v>
      </c>
      <c r="E284" s="11" t="str">
        <f t="shared" si="8"/>
        <v>Liste!JW1</v>
      </c>
      <c r="F284" s="11">
        <v>283</v>
      </c>
      <c r="G284" s="11" t="s">
        <v>37</v>
      </c>
      <c r="H284" s="11" t="str">
        <f t="shared" si="9"/>
        <v>=INDEX(Liste;$E$2;283)</v>
      </c>
    </row>
    <row r="285" spans="1:8" x14ac:dyDescent="0.2">
      <c r="A285" s="11" t="s">
        <v>35</v>
      </c>
      <c r="B285" s="11" t="s">
        <v>46</v>
      </c>
      <c r="C285" s="11" t="s">
        <v>60</v>
      </c>
      <c r="D285" s="11">
        <v>1</v>
      </c>
      <c r="E285" s="11" t="str">
        <f t="shared" si="8"/>
        <v>Liste!JX1</v>
      </c>
      <c r="F285" s="11">
        <v>284</v>
      </c>
      <c r="G285" s="11" t="s">
        <v>37</v>
      </c>
      <c r="H285" s="11" t="str">
        <f t="shared" si="9"/>
        <v>=INDEX(Liste;$E$2;284)</v>
      </c>
    </row>
    <row r="286" spans="1:8" x14ac:dyDescent="0.2">
      <c r="A286" s="11" t="s">
        <v>35</v>
      </c>
      <c r="B286" s="11" t="s">
        <v>46</v>
      </c>
      <c r="C286" s="11" t="s">
        <v>61</v>
      </c>
      <c r="D286" s="11">
        <v>1</v>
      </c>
      <c r="E286" s="11" t="str">
        <f t="shared" ref="E286:E349" si="10">A286&amp;B286&amp;C286&amp;D286</f>
        <v>Liste!JY1</v>
      </c>
      <c r="F286" s="11">
        <v>285</v>
      </c>
      <c r="G286" s="11" t="s">
        <v>37</v>
      </c>
      <c r="H286" s="11" t="str">
        <f t="shared" ref="H286:H349" si="11">"="&amp;G286&amp;F286&amp;")"</f>
        <v>=INDEX(Liste;$E$2;285)</v>
      </c>
    </row>
    <row r="287" spans="1:8" x14ac:dyDescent="0.2">
      <c r="A287" s="11" t="s">
        <v>35</v>
      </c>
      <c r="B287" s="11" t="s">
        <v>46</v>
      </c>
      <c r="C287" s="11" t="s">
        <v>62</v>
      </c>
      <c r="D287" s="11">
        <v>1</v>
      </c>
      <c r="E287" s="11" t="str">
        <f t="shared" si="10"/>
        <v>Liste!JZ1</v>
      </c>
      <c r="F287" s="11">
        <v>286</v>
      </c>
      <c r="G287" s="11" t="s">
        <v>37</v>
      </c>
      <c r="H287" s="11" t="str">
        <f t="shared" si="11"/>
        <v>=INDEX(Liste;$E$2;286)</v>
      </c>
    </row>
    <row r="288" spans="1:8" x14ac:dyDescent="0.2">
      <c r="A288" s="11" t="s">
        <v>35</v>
      </c>
      <c r="B288" s="11" t="s">
        <v>47</v>
      </c>
      <c r="C288" s="11" t="s">
        <v>36</v>
      </c>
      <c r="D288" s="11">
        <v>1</v>
      </c>
      <c r="E288" s="11" t="str">
        <f t="shared" si="10"/>
        <v>Liste!KA1</v>
      </c>
      <c r="F288" s="11">
        <v>287</v>
      </c>
      <c r="G288" s="11" t="s">
        <v>37</v>
      </c>
      <c r="H288" s="11" t="str">
        <f t="shared" si="11"/>
        <v>=INDEX(Liste;$E$2;287)</v>
      </c>
    </row>
    <row r="289" spans="1:8" x14ac:dyDescent="0.2">
      <c r="A289" s="11" t="s">
        <v>35</v>
      </c>
      <c r="B289" s="11" t="s">
        <v>47</v>
      </c>
      <c r="C289" s="11" t="s">
        <v>38</v>
      </c>
      <c r="D289" s="11">
        <v>1</v>
      </c>
      <c r="E289" s="11" t="str">
        <f t="shared" si="10"/>
        <v>Liste!KB1</v>
      </c>
      <c r="F289" s="11">
        <v>288</v>
      </c>
      <c r="G289" s="11" t="s">
        <v>37</v>
      </c>
      <c r="H289" s="11" t="str">
        <f t="shared" si="11"/>
        <v>=INDEX(Liste;$E$2;288)</v>
      </c>
    </row>
    <row r="290" spans="1:8" x14ac:dyDescent="0.2">
      <c r="A290" s="11" t="s">
        <v>35</v>
      </c>
      <c r="B290" s="11" t="s">
        <v>47</v>
      </c>
      <c r="C290" s="11" t="s">
        <v>39</v>
      </c>
      <c r="D290" s="11">
        <v>1</v>
      </c>
      <c r="E290" s="11" t="str">
        <f t="shared" si="10"/>
        <v>Liste!KC1</v>
      </c>
      <c r="F290" s="11">
        <v>289</v>
      </c>
      <c r="G290" s="11" t="s">
        <v>37</v>
      </c>
      <c r="H290" s="11" t="str">
        <f t="shared" si="11"/>
        <v>=INDEX(Liste;$E$2;289)</v>
      </c>
    </row>
    <row r="291" spans="1:8" x14ac:dyDescent="0.2">
      <c r="A291" s="11" t="s">
        <v>35</v>
      </c>
      <c r="B291" s="11" t="s">
        <v>47</v>
      </c>
      <c r="C291" s="11" t="s">
        <v>40</v>
      </c>
      <c r="D291" s="11">
        <v>1</v>
      </c>
      <c r="E291" s="11" t="str">
        <f t="shared" si="10"/>
        <v>Liste!KD1</v>
      </c>
      <c r="F291" s="11">
        <v>290</v>
      </c>
      <c r="G291" s="11" t="s">
        <v>37</v>
      </c>
      <c r="H291" s="11" t="str">
        <f t="shared" si="11"/>
        <v>=INDEX(Liste;$E$2;290)</v>
      </c>
    </row>
    <row r="292" spans="1:8" x14ac:dyDescent="0.2">
      <c r="A292" s="11" t="s">
        <v>35</v>
      </c>
      <c r="B292" s="11" t="s">
        <v>47</v>
      </c>
      <c r="C292" s="11" t="s">
        <v>41</v>
      </c>
      <c r="D292" s="11">
        <v>1</v>
      </c>
      <c r="E292" s="11" t="str">
        <f t="shared" si="10"/>
        <v>Liste!KE1</v>
      </c>
      <c r="F292" s="11">
        <v>291</v>
      </c>
      <c r="G292" s="11" t="s">
        <v>37</v>
      </c>
      <c r="H292" s="11" t="str">
        <f t="shared" si="11"/>
        <v>=INDEX(Liste;$E$2;291)</v>
      </c>
    </row>
    <row r="293" spans="1:8" x14ac:dyDescent="0.2">
      <c r="A293" s="11" t="s">
        <v>35</v>
      </c>
      <c r="B293" s="11" t="s">
        <v>47</v>
      </c>
      <c r="C293" s="11" t="s">
        <v>42</v>
      </c>
      <c r="D293" s="11">
        <v>1</v>
      </c>
      <c r="E293" s="11" t="str">
        <f t="shared" si="10"/>
        <v>Liste!KF1</v>
      </c>
      <c r="F293" s="11">
        <v>292</v>
      </c>
      <c r="G293" s="11" t="s">
        <v>37</v>
      </c>
      <c r="H293" s="11" t="str">
        <f t="shared" si="11"/>
        <v>=INDEX(Liste;$E$2;292)</v>
      </c>
    </row>
    <row r="294" spans="1:8" x14ac:dyDescent="0.2">
      <c r="A294" s="11" t="s">
        <v>35</v>
      </c>
      <c r="B294" s="11" t="s">
        <v>47</v>
      </c>
      <c r="C294" s="11" t="s">
        <v>43</v>
      </c>
      <c r="D294" s="11">
        <v>1</v>
      </c>
      <c r="E294" s="11" t="str">
        <f t="shared" si="10"/>
        <v>Liste!KG1</v>
      </c>
      <c r="F294" s="11">
        <v>293</v>
      </c>
      <c r="G294" s="11" t="s">
        <v>37</v>
      </c>
      <c r="H294" s="11" t="str">
        <f t="shared" si="11"/>
        <v>=INDEX(Liste;$E$2;293)</v>
      </c>
    </row>
    <row r="295" spans="1:8" x14ac:dyDescent="0.2">
      <c r="A295" s="11" t="s">
        <v>35</v>
      </c>
      <c r="B295" s="11" t="s">
        <v>47</v>
      </c>
      <c r="C295" s="11" t="s">
        <v>44</v>
      </c>
      <c r="D295" s="11">
        <v>1</v>
      </c>
      <c r="E295" s="11" t="str">
        <f t="shared" si="10"/>
        <v>Liste!KH1</v>
      </c>
      <c r="F295" s="11">
        <v>294</v>
      </c>
      <c r="G295" s="11" t="s">
        <v>37</v>
      </c>
      <c r="H295" s="11" t="str">
        <f t="shared" si="11"/>
        <v>=INDEX(Liste;$E$2;294)</v>
      </c>
    </row>
    <row r="296" spans="1:8" x14ac:dyDescent="0.2">
      <c r="A296" s="11" t="s">
        <v>35</v>
      </c>
      <c r="B296" s="11" t="s">
        <v>47</v>
      </c>
      <c r="C296" s="11" t="s">
        <v>45</v>
      </c>
      <c r="D296" s="11">
        <v>1</v>
      </c>
      <c r="E296" s="11" t="str">
        <f t="shared" si="10"/>
        <v>Liste!KI1</v>
      </c>
      <c r="F296" s="11">
        <v>295</v>
      </c>
      <c r="G296" s="11" t="s">
        <v>37</v>
      </c>
      <c r="H296" s="11" t="str">
        <f t="shared" si="11"/>
        <v>=INDEX(Liste;$E$2;295)</v>
      </c>
    </row>
    <row r="297" spans="1:8" x14ac:dyDescent="0.2">
      <c r="A297" s="11" t="s">
        <v>35</v>
      </c>
      <c r="B297" s="11" t="s">
        <v>47</v>
      </c>
      <c r="C297" s="11" t="s">
        <v>46</v>
      </c>
      <c r="D297" s="11">
        <v>1</v>
      </c>
      <c r="E297" s="11" t="str">
        <f t="shared" si="10"/>
        <v>Liste!KJ1</v>
      </c>
      <c r="F297" s="11">
        <v>296</v>
      </c>
      <c r="G297" s="11" t="s">
        <v>37</v>
      </c>
      <c r="H297" s="11" t="str">
        <f t="shared" si="11"/>
        <v>=INDEX(Liste;$E$2;296)</v>
      </c>
    </row>
    <row r="298" spans="1:8" x14ac:dyDescent="0.2">
      <c r="A298" s="11" t="s">
        <v>35</v>
      </c>
      <c r="B298" s="11" t="s">
        <v>47</v>
      </c>
      <c r="C298" s="11" t="s">
        <v>47</v>
      </c>
      <c r="D298" s="11">
        <v>1</v>
      </c>
      <c r="E298" s="11" t="str">
        <f t="shared" si="10"/>
        <v>Liste!KK1</v>
      </c>
      <c r="F298" s="11">
        <v>297</v>
      </c>
      <c r="G298" s="11" t="s">
        <v>37</v>
      </c>
      <c r="H298" s="11" t="str">
        <f t="shared" si="11"/>
        <v>=INDEX(Liste;$E$2;297)</v>
      </c>
    </row>
    <row r="299" spans="1:8" x14ac:dyDescent="0.2">
      <c r="A299" s="11" t="s">
        <v>35</v>
      </c>
      <c r="B299" s="11" t="s">
        <v>47</v>
      </c>
      <c r="C299" s="11" t="s">
        <v>48</v>
      </c>
      <c r="D299" s="11">
        <v>1</v>
      </c>
      <c r="E299" s="11" t="str">
        <f t="shared" si="10"/>
        <v>Liste!KL1</v>
      </c>
      <c r="F299" s="11">
        <v>298</v>
      </c>
      <c r="G299" s="11" t="s">
        <v>37</v>
      </c>
      <c r="H299" s="11" t="str">
        <f t="shared" si="11"/>
        <v>=INDEX(Liste;$E$2;298)</v>
      </c>
    </row>
    <row r="300" spans="1:8" x14ac:dyDescent="0.2">
      <c r="A300" s="11" t="s">
        <v>35</v>
      </c>
      <c r="B300" s="11" t="s">
        <v>47</v>
      </c>
      <c r="C300" s="11" t="s">
        <v>49</v>
      </c>
      <c r="D300" s="11">
        <v>1</v>
      </c>
      <c r="E300" s="11" t="str">
        <f t="shared" si="10"/>
        <v>Liste!KM1</v>
      </c>
      <c r="F300" s="11">
        <v>299</v>
      </c>
      <c r="G300" s="11" t="s">
        <v>37</v>
      </c>
      <c r="H300" s="11" t="str">
        <f t="shared" si="11"/>
        <v>=INDEX(Liste;$E$2;299)</v>
      </c>
    </row>
    <row r="301" spans="1:8" x14ac:dyDescent="0.2">
      <c r="A301" s="11" t="s">
        <v>35</v>
      </c>
      <c r="B301" s="11" t="s">
        <v>47</v>
      </c>
      <c r="C301" s="11" t="s">
        <v>50</v>
      </c>
      <c r="D301" s="11">
        <v>1</v>
      </c>
      <c r="E301" s="11" t="str">
        <f t="shared" si="10"/>
        <v>Liste!KN1</v>
      </c>
      <c r="F301" s="11">
        <v>300</v>
      </c>
      <c r="G301" s="11" t="s">
        <v>37</v>
      </c>
      <c r="H301" s="11" t="str">
        <f t="shared" si="11"/>
        <v>=INDEX(Liste;$E$2;300)</v>
      </c>
    </row>
    <row r="302" spans="1:8" x14ac:dyDescent="0.2">
      <c r="A302" s="11" t="s">
        <v>35</v>
      </c>
      <c r="B302" s="11" t="s">
        <v>47</v>
      </c>
      <c r="C302" s="11" t="s">
        <v>51</v>
      </c>
      <c r="D302" s="11">
        <v>1</v>
      </c>
      <c r="E302" s="11" t="str">
        <f t="shared" si="10"/>
        <v>Liste!KO1</v>
      </c>
      <c r="F302" s="11">
        <v>301</v>
      </c>
      <c r="G302" s="11" t="s">
        <v>37</v>
      </c>
      <c r="H302" s="11" t="str">
        <f t="shared" si="11"/>
        <v>=INDEX(Liste;$E$2;301)</v>
      </c>
    </row>
    <row r="303" spans="1:8" x14ac:dyDescent="0.2">
      <c r="A303" s="11" t="s">
        <v>35</v>
      </c>
      <c r="B303" s="11" t="s">
        <v>47</v>
      </c>
      <c r="C303" s="11" t="s">
        <v>52</v>
      </c>
      <c r="D303" s="11">
        <v>1</v>
      </c>
      <c r="E303" s="11" t="str">
        <f t="shared" si="10"/>
        <v>Liste!KP1</v>
      </c>
      <c r="F303" s="11">
        <v>302</v>
      </c>
      <c r="G303" s="11" t="s">
        <v>37</v>
      </c>
      <c r="H303" s="11" t="str">
        <f t="shared" si="11"/>
        <v>=INDEX(Liste;$E$2;302)</v>
      </c>
    </row>
    <row r="304" spans="1:8" x14ac:dyDescent="0.2">
      <c r="A304" s="11" t="s">
        <v>35</v>
      </c>
      <c r="B304" s="11" t="s">
        <v>47</v>
      </c>
      <c r="C304" s="11" t="s">
        <v>53</v>
      </c>
      <c r="D304" s="11">
        <v>1</v>
      </c>
      <c r="E304" s="11" t="str">
        <f t="shared" si="10"/>
        <v>Liste!KQ1</v>
      </c>
      <c r="F304" s="11">
        <v>303</v>
      </c>
      <c r="G304" s="11" t="s">
        <v>37</v>
      </c>
      <c r="H304" s="11" t="str">
        <f t="shared" si="11"/>
        <v>=INDEX(Liste;$E$2;303)</v>
      </c>
    </row>
    <row r="305" spans="1:8" x14ac:dyDescent="0.2">
      <c r="A305" s="11" t="s">
        <v>35</v>
      </c>
      <c r="B305" s="11" t="s">
        <v>47</v>
      </c>
      <c r="C305" s="11" t="s">
        <v>54</v>
      </c>
      <c r="D305" s="11">
        <v>1</v>
      </c>
      <c r="E305" s="11" t="str">
        <f t="shared" si="10"/>
        <v>Liste!KR1</v>
      </c>
      <c r="F305" s="11">
        <v>304</v>
      </c>
      <c r="G305" s="11" t="s">
        <v>37</v>
      </c>
      <c r="H305" s="11" t="str">
        <f t="shared" si="11"/>
        <v>=INDEX(Liste;$E$2;304)</v>
      </c>
    </row>
    <row r="306" spans="1:8" x14ac:dyDescent="0.2">
      <c r="A306" s="11" t="s">
        <v>35</v>
      </c>
      <c r="B306" s="11" t="s">
        <v>47</v>
      </c>
      <c r="C306" s="11" t="s">
        <v>55</v>
      </c>
      <c r="D306" s="11">
        <v>1</v>
      </c>
      <c r="E306" s="11" t="str">
        <f t="shared" si="10"/>
        <v>Liste!KS1</v>
      </c>
      <c r="F306" s="11">
        <v>305</v>
      </c>
      <c r="G306" s="11" t="s">
        <v>37</v>
      </c>
      <c r="H306" s="11" t="str">
        <f t="shared" si="11"/>
        <v>=INDEX(Liste;$E$2;305)</v>
      </c>
    </row>
    <row r="307" spans="1:8" x14ac:dyDescent="0.2">
      <c r="A307" s="11" t="s">
        <v>35</v>
      </c>
      <c r="B307" s="11" t="s">
        <v>47</v>
      </c>
      <c r="C307" s="11" t="s">
        <v>56</v>
      </c>
      <c r="D307" s="11">
        <v>1</v>
      </c>
      <c r="E307" s="11" t="str">
        <f t="shared" si="10"/>
        <v>Liste!KT1</v>
      </c>
      <c r="F307" s="11">
        <v>306</v>
      </c>
      <c r="G307" s="11" t="s">
        <v>37</v>
      </c>
      <c r="H307" s="11" t="str">
        <f t="shared" si="11"/>
        <v>=INDEX(Liste;$E$2;306)</v>
      </c>
    </row>
    <row r="308" spans="1:8" x14ac:dyDescent="0.2">
      <c r="A308" s="11" t="s">
        <v>35</v>
      </c>
      <c r="B308" s="11" t="s">
        <v>47</v>
      </c>
      <c r="C308" s="11" t="s">
        <v>57</v>
      </c>
      <c r="D308" s="11">
        <v>1</v>
      </c>
      <c r="E308" s="11" t="str">
        <f t="shared" si="10"/>
        <v>Liste!KU1</v>
      </c>
      <c r="F308" s="11">
        <v>307</v>
      </c>
      <c r="G308" s="11" t="s">
        <v>37</v>
      </c>
      <c r="H308" s="11" t="str">
        <f t="shared" si="11"/>
        <v>=INDEX(Liste;$E$2;307)</v>
      </c>
    </row>
    <row r="309" spans="1:8" x14ac:dyDescent="0.2">
      <c r="A309" s="11" t="s">
        <v>35</v>
      </c>
      <c r="B309" s="11" t="s">
        <v>47</v>
      </c>
      <c r="C309" s="11" t="s">
        <v>58</v>
      </c>
      <c r="D309" s="11">
        <v>1</v>
      </c>
      <c r="E309" s="11" t="str">
        <f t="shared" si="10"/>
        <v>Liste!KV1</v>
      </c>
      <c r="F309" s="11">
        <v>308</v>
      </c>
      <c r="G309" s="11" t="s">
        <v>37</v>
      </c>
      <c r="H309" s="11" t="str">
        <f t="shared" si="11"/>
        <v>=INDEX(Liste;$E$2;308)</v>
      </c>
    </row>
    <row r="310" spans="1:8" x14ac:dyDescent="0.2">
      <c r="A310" s="11" t="s">
        <v>35</v>
      </c>
      <c r="B310" s="11" t="s">
        <v>47</v>
      </c>
      <c r="C310" s="11" t="s">
        <v>59</v>
      </c>
      <c r="D310" s="11">
        <v>1</v>
      </c>
      <c r="E310" s="11" t="str">
        <f t="shared" si="10"/>
        <v>Liste!KW1</v>
      </c>
      <c r="F310" s="11">
        <v>309</v>
      </c>
      <c r="G310" s="11" t="s">
        <v>37</v>
      </c>
      <c r="H310" s="11" t="str">
        <f t="shared" si="11"/>
        <v>=INDEX(Liste;$E$2;309)</v>
      </c>
    </row>
    <row r="311" spans="1:8" x14ac:dyDescent="0.2">
      <c r="A311" s="11" t="s">
        <v>35</v>
      </c>
      <c r="B311" s="11" t="s">
        <v>47</v>
      </c>
      <c r="C311" s="11" t="s">
        <v>60</v>
      </c>
      <c r="D311" s="11">
        <v>1</v>
      </c>
      <c r="E311" s="11" t="str">
        <f t="shared" si="10"/>
        <v>Liste!KX1</v>
      </c>
      <c r="F311" s="11">
        <v>310</v>
      </c>
      <c r="G311" s="11" t="s">
        <v>37</v>
      </c>
      <c r="H311" s="11" t="str">
        <f t="shared" si="11"/>
        <v>=INDEX(Liste;$E$2;310)</v>
      </c>
    </row>
    <row r="312" spans="1:8" x14ac:dyDescent="0.2">
      <c r="A312" s="11" t="s">
        <v>35</v>
      </c>
      <c r="B312" s="11" t="s">
        <v>47</v>
      </c>
      <c r="C312" s="11" t="s">
        <v>61</v>
      </c>
      <c r="D312" s="11">
        <v>1</v>
      </c>
      <c r="E312" s="11" t="str">
        <f t="shared" si="10"/>
        <v>Liste!KY1</v>
      </c>
      <c r="F312" s="11">
        <v>311</v>
      </c>
      <c r="G312" s="11" t="s">
        <v>37</v>
      </c>
      <c r="H312" s="11" t="str">
        <f t="shared" si="11"/>
        <v>=INDEX(Liste;$E$2;311)</v>
      </c>
    </row>
    <row r="313" spans="1:8" x14ac:dyDescent="0.2">
      <c r="A313" s="11" t="s">
        <v>35</v>
      </c>
      <c r="B313" s="11" t="s">
        <v>47</v>
      </c>
      <c r="C313" s="11" t="s">
        <v>62</v>
      </c>
      <c r="D313" s="11">
        <v>1</v>
      </c>
      <c r="E313" s="11" t="str">
        <f t="shared" si="10"/>
        <v>Liste!KZ1</v>
      </c>
      <c r="F313" s="11">
        <v>312</v>
      </c>
      <c r="G313" s="11" t="s">
        <v>37</v>
      </c>
      <c r="H313" s="11" t="str">
        <f t="shared" si="11"/>
        <v>=INDEX(Liste;$E$2;312)</v>
      </c>
    </row>
    <row r="314" spans="1:8" x14ac:dyDescent="0.2">
      <c r="A314" s="11" t="s">
        <v>35</v>
      </c>
      <c r="B314" s="11" t="s">
        <v>48</v>
      </c>
      <c r="C314" s="11" t="s">
        <v>36</v>
      </c>
      <c r="D314" s="11">
        <v>1</v>
      </c>
      <c r="E314" s="11" t="str">
        <f t="shared" si="10"/>
        <v>Liste!LA1</v>
      </c>
      <c r="F314" s="11">
        <v>313</v>
      </c>
      <c r="G314" s="11" t="s">
        <v>37</v>
      </c>
      <c r="H314" s="11" t="str">
        <f t="shared" si="11"/>
        <v>=INDEX(Liste;$E$2;313)</v>
      </c>
    </row>
    <row r="315" spans="1:8" x14ac:dyDescent="0.2">
      <c r="A315" s="11" t="s">
        <v>35</v>
      </c>
      <c r="B315" s="11" t="s">
        <v>48</v>
      </c>
      <c r="C315" s="11" t="s">
        <v>38</v>
      </c>
      <c r="D315" s="11">
        <v>1</v>
      </c>
      <c r="E315" s="11" t="str">
        <f t="shared" si="10"/>
        <v>Liste!LB1</v>
      </c>
      <c r="F315" s="11">
        <v>314</v>
      </c>
      <c r="G315" s="11" t="s">
        <v>37</v>
      </c>
      <c r="H315" s="11" t="str">
        <f t="shared" si="11"/>
        <v>=INDEX(Liste;$E$2;314)</v>
      </c>
    </row>
    <row r="316" spans="1:8" x14ac:dyDescent="0.2">
      <c r="A316" s="11" t="s">
        <v>35</v>
      </c>
      <c r="B316" s="11" t="s">
        <v>48</v>
      </c>
      <c r="C316" s="11" t="s">
        <v>39</v>
      </c>
      <c r="D316" s="11">
        <v>1</v>
      </c>
      <c r="E316" s="11" t="str">
        <f t="shared" si="10"/>
        <v>Liste!LC1</v>
      </c>
      <c r="F316" s="11">
        <v>315</v>
      </c>
      <c r="G316" s="11" t="s">
        <v>37</v>
      </c>
      <c r="H316" s="11" t="str">
        <f t="shared" si="11"/>
        <v>=INDEX(Liste;$E$2;315)</v>
      </c>
    </row>
    <row r="317" spans="1:8" x14ac:dyDescent="0.2">
      <c r="A317" s="11" t="s">
        <v>35</v>
      </c>
      <c r="B317" s="11" t="s">
        <v>48</v>
      </c>
      <c r="C317" s="11" t="s">
        <v>40</v>
      </c>
      <c r="D317" s="11">
        <v>1</v>
      </c>
      <c r="E317" s="11" t="str">
        <f t="shared" si="10"/>
        <v>Liste!LD1</v>
      </c>
      <c r="F317" s="11">
        <v>316</v>
      </c>
      <c r="G317" s="11" t="s">
        <v>37</v>
      </c>
      <c r="H317" s="11" t="str">
        <f t="shared" si="11"/>
        <v>=INDEX(Liste;$E$2;316)</v>
      </c>
    </row>
    <row r="318" spans="1:8" x14ac:dyDescent="0.2">
      <c r="A318" s="11" t="s">
        <v>35</v>
      </c>
      <c r="B318" s="11" t="s">
        <v>48</v>
      </c>
      <c r="C318" s="11" t="s">
        <v>41</v>
      </c>
      <c r="D318" s="11">
        <v>1</v>
      </c>
      <c r="E318" s="11" t="str">
        <f t="shared" si="10"/>
        <v>Liste!LE1</v>
      </c>
      <c r="F318" s="11">
        <v>317</v>
      </c>
      <c r="G318" s="11" t="s">
        <v>37</v>
      </c>
      <c r="H318" s="11" t="str">
        <f t="shared" si="11"/>
        <v>=INDEX(Liste;$E$2;317)</v>
      </c>
    </row>
    <row r="319" spans="1:8" x14ac:dyDescent="0.2">
      <c r="A319" s="11" t="s">
        <v>35</v>
      </c>
      <c r="B319" s="11" t="s">
        <v>48</v>
      </c>
      <c r="C319" s="11" t="s">
        <v>42</v>
      </c>
      <c r="D319" s="11">
        <v>1</v>
      </c>
      <c r="E319" s="11" t="str">
        <f t="shared" si="10"/>
        <v>Liste!LF1</v>
      </c>
      <c r="F319" s="11">
        <v>318</v>
      </c>
      <c r="G319" s="11" t="s">
        <v>37</v>
      </c>
      <c r="H319" s="11" t="str">
        <f t="shared" si="11"/>
        <v>=INDEX(Liste;$E$2;318)</v>
      </c>
    </row>
    <row r="320" spans="1:8" x14ac:dyDescent="0.2">
      <c r="A320" s="11" t="s">
        <v>35</v>
      </c>
      <c r="B320" s="11" t="s">
        <v>48</v>
      </c>
      <c r="C320" s="11" t="s">
        <v>43</v>
      </c>
      <c r="D320" s="11">
        <v>1</v>
      </c>
      <c r="E320" s="11" t="str">
        <f t="shared" si="10"/>
        <v>Liste!LG1</v>
      </c>
      <c r="F320" s="11">
        <v>319</v>
      </c>
      <c r="G320" s="11" t="s">
        <v>37</v>
      </c>
      <c r="H320" s="11" t="str">
        <f t="shared" si="11"/>
        <v>=INDEX(Liste;$E$2;319)</v>
      </c>
    </row>
    <row r="321" spans="1:8" x14ac:dyDescent="0.2">
      <c r="A321" s="11" t="s">
        <v>35</v>
      </c>
      <c r="B321" s="11" t="s">
        <v>48</v>
      </c>
      <c r="C321" s="11" t="s">
        <v>44</v>
      </c>
      <c r="D321" s="11">
        <v>1</v>
      </c>
      <c r="E321" s="11" t="str">
        <f t="shared" si="10"/>
        <v>Liste!LH1</v>
      </c>
      <c r="F321" s="11">
        <v>320</v>
      </c>
      <c r="G321" s="11" t="s">
        <v>37</v>
      </c>
      <c r="H321" s="11" t="str">
        <f t="shared" si="11"/>
        <v>=INDEX(Liste;$E$2;320)</v>
      </c>
    </row>
    <row r="322" spans="1:8" x14ac:dyDescent="0.2">
      <c r="A322" s="11" t="s">
        <v>35</v>
      </c>
      <c r="B322" s="11" t="s">
        <v>48</v>
      </c>
      <c r="C322" s="11" t="s">
        <v>45</v>
      </c>
      <c r="D322" s="11">
        <v>1</v>
      </c>
      <c r="E322" s="11" t="str">
        <f t="shared" si="10"/>
        <v>Liste!LI1</v>
      </c>
      <c r="F322" s="11">
        <v>321</v>
      </c>
      <c r="G322" s="11" t="s">
        <v>37</v>
      </c>
      <c r="H322" s="11" t="str">
        <f t="shared" si="11"/>
        <v>=INDEX(Liste;$E$2;321)</v>
      </c>
    </row>
    <row r="323" spans="1:8" x14ac:dyDescent="0.2">
      <c r="A323" s="11" t="s">
        <v>35</v>
      </c>
      <c r="B323" s="11" t="s">
        <v>48</v>
      </c>
      <c r="C323" s="11" t="s">
        <v>46</v>
      </c>
      <c r="D323" s="11">
        <v>1</v>
      </c>
      <c r="E323" s="11" t="str">
        <f t="shared" si="10"/>
        <v>Liste!LJ1</v>
      </c>
      <c r="F323" s="11">
        <v>322</v>
      </c>
      <c r="G323" s="11" t="s">
        <v>37</v>
      </c>
      <c r="H323" s="11" t="str">
        <f t="shared" si="11"/>
        <v>=INDEX(Liste;$E$2;322)</v>
      </c>
    </row>
    <row r="324" spans="1:8" x14ac:dyDescent="0.2">
      <c r="A324" s="11" t="s">
        <v>35</v>
      </c>
      <c r="B324" s="11" t="s">
        <v>48</v>
      </c>
      <c r="C324" s="11" t="s">
        <v>47</v>
      </c>
      <c r="D324" s="11">
        <v>1</v>
      </c>
      <c r="E324" s="11" t="str">
        <f t="shared" si="10"/>
        <v>Liste!LK1</v>
      </c>
      <c r="F324" s="11">
        <v>323</v>
      </c>
      <c r="G324" s="11" t="s">
        <v>37</v>
      </c>
      <c r="H324" s="11" t="str">
        <f t="shared" si="11"/>
        <v>=INDEX(Liste;$E$2;323)</v>
      </c>
    </row>
    <row r="325" spans="1:8" x14ac:dyDescent="0.2">
      <c r="A325" s="11" t="s">
        <v>35</v>
      </c>
      <c r="B325" s="11" t="s">
        <v>48</v>
      </c>
      <c r="C325" s="11" t="s">
        <v>48</v>
      </c>
      <c r="D325" s="11">
        <v>1</v>
      </c>
      <c r="E325" s="11" t="str">
        <f t="shared" si="10"/>
        <v>Liste!LL1</v>
      </c>
      <c r="F325" s="11">
        <v>324</v>
      </c>
      <c r="G325" s="11" t="s">
        <v>37</v>
      </c>
      <c r="H325" s="11" t="str">
        <f t="shared" si="11"/>
        <v>=INDEX(Liste;$E$2;324)</v>
      </c>
    </row>
    <row r="326" spans="1:8" x14ac:dyDescent="0.2">
      <c r="A326" s="11" t="s">
        <v>35</v>
      </c>
      <c r="B326" s="11" t="s">
        <v>48</v>
      </c>
      <c r="C326" s="11" t="s">
        <v>49</v>
      </c>
      <c r="D326" s="11">
        <v>1</v>
      </c>
      <c r="E326" s="11" t="str">
        <f t="shared" si="10"/>
        <v>Liste!LM1</v>
      </c>
      <c r="F326" s="11">
        <v>325</v>
      </c>
      <c r="G326" s="11" t="s">
        <v>37</v>
      </c>
      <c r="H326" s="11" t="str">
        <f t="shared" si="11"/>
        <v>=INDEX(Liste;$E$2;325)</v>
      </c>
    </row>
    <row r="327" spans="1:8" x14ac:dyDescent="0.2">
      <c r="A327" s="11" t="s">
        <v>35</v>
      </c>
      <c r="B327" s="11" t="s">
        <v>48</v>
      </c>
      <c r="C327" s="11" t="s">
        <v>50</v>
      </c>
      <c r="D327" s="11">
        <v>1</v>
      </c>
      <c r="E327" s="11" t="str">
        <f t="shared" si="10"/>
        <v>Liste!LN1</v>
      </c>
      <c r="F327" s="11">
        <v>326</v>
      </c>
      <c r="G327" s="11" t="s">
        <v>37</v>
      </c>
      <c r="H327" s="11" t="str">
        <f t="shared" si="11"/>
        <v>=INDEX(Liste;$E$2;326)</v>
      </c>
    </row>
    <row r="328" spans="1:8" x14ac:dyDescent="0.2">
      <c r="A328" s="11" t="s">
        <v>35</v>
      </c>
      <c r="B328" s="11" t="s">
        <v>48</v>
      </c>
      <c r="C328" s="11" t="s">
        <v>51</v>
      </c>
      <c r="D328" s="11">
        <v>1</v>
      </c>
      <c r="E328" s="11" t="str">
        <f t="shared" si="10"/>
        <v>Liste!LO1</v>
      </c>
      <c r="F328" s="11">
        <v>327</v>
      </c>
      <c r="G328" s="11" t="s">
        <v>37</v>
      </c>
      <c r="H328" s="11" t="str">
        <f t="shared" si="11"/>
        <v>=INDEX(Liste;$E$2;327)</v>
      </c>
    </row>
    <row r="329" spans="1:8" x14ac:dyDescent="0.2">
      <c r="A329" s="11" t="s">
        <v>35</v>
      </c>
      <c r="B329" s="11" t="s">
        <v>48</v>
      </c>
      <c r="C329" s="11" t="s">
        <v>52</v>
      </c>
      <c r="D329" s="11">
        <v>1</v>
      </c>
      <c r="E329" s="11" t="str">
        <f t="shared" si="10"/>
        <v>Liste!LP1</v>
      </c>
      <c r="F329" s="11">
        <v>328</v>
      </c>
      <c r="G329" s="11" t="s">
        <v>37</v>
      </c>
      <c r="H329" s="11" t="str">
        <f t="shared" si="11"/>
        <v>=INDEX(Liste;$E$2;328)</v>
      </c>
    </row>
    <row r="330" spans="1:8" x14ac:dyDescent="0.2">
      <c r="A330" s="11" t="s">
        <v>35</v>
      </c>
      <c r="B330" s="11" t="s">
        <v>48</v>
      </c>
      <c r="C330" s="11" t="s">
        <v>53</v>
      </c>
      <c r="D330" s="11">
        <v>1</v>
      </c>
      <c r="E330" s="11" t="str">
        <f t="shared" si="10"/>
        <v>Liste!LQ1</v>
      </c>
      <c r="F330" s="11">
        <v>329</v>
      </c>
      <c r="G330" s="11" t="s">
        <v>37</v>
      </c>
      <c r="H330" s="11" t="str">
        <f t="shared" si="11"/>
        <v>=INDEX(Liste;$E$2;329)</v>
      </c>
    </row>
    <row r="331" spans="1:8" x14ac:dyDescent="0.2">
      <c r="A331" s="11" t="s">
        <v>35</v>
      </c>
      <c r="B331" s="11" t="s">
        <v>48</v>
      </c>
      <c r="C331" s="11" t="s">
        <v>54</v>
      </c>
      <c r="D331" s="11">
        <v>1</v>
      </c>
      <c r="E331" s="11" t="str">
        <f t="shared" si="10"/>
        <v>Liste!LR1</v>
      </c>
      <c r="F331" s="11">
        <v>330</v>
      </c>
      <c r="G331" s="11" t="s">
        <v>37</v>
      </c>
      <c r="H331" s="11" t="str">
        <f t="shared" si="11"/>
        <v>=INDEX(Liste;$E$2;330)</v>
      </c>
    </row>
    <row r="332" spans="1:8" x14ac:dyDescent="0.2">
      <c r="A332" s="11" t="s">
        <v>35</v>
      </c>
      <c r="B332" s="11" t="s">
        <v>48</v>
      </c>
      <c r="C332" s="11" t="s">
        <v>55</v>
      </c>
      <c r="D332" s="11">
        <v>1</v>
      </c>
      <c r="E332" s="11" t="str">
        <f t="shared" si="10"/>
        <v>Liste!LS1</v>
      </c>
      <c r="F332" s="11">
        <v>331</v>
      </c>
      <c r="G332" s="11" t="s">
        <v>37</v>
      </c>
      <c r="H332" s="11" t="str">
        <f t="shared" si="11"/>
        <v>=INDEX(Liste;$E$2;331)</v>
      </c>
    </row>
    <row r="333" spans="1:8" x14ac:dyDescent="0.2">
      <c r="A333" s="11" t="s">
        <v>35</v>
      </c>
      <c r="B333" s="11" t="s">
        <v>48</v>
      </c>
      <c r="C333" s="11" t="s">
        <v>56</v>
      </c>
      <c r="D333" s="11">
        <v>1</v>
      </c>
      <c r="E333" s="11" t="str">
        <f t="shared" si="10"/>
        <v>Liste!LT1</v>
      </c>
      <c r="F333" s="11">
        <v>332</v>
      </c>
      <c r="G333" s="11" t="s">
        <v>37</v>
      </c>
      <c r="H333" s="11" t="str">
        <f t="shared" si="11"/>
        <v>=INDEX(Liste;$E$2;332)</v>
      </c>
    </row>
    <row r="334" spans="1:8" x14ac:dyDescent="0.2">
      <c r="A334" s="11" t="s">
        <v>35</v>
      </c>
      <c r="B334" s="11" t="s">
        <v>48</v>
      </c>
      <c r="C334" s="11" t="s">
        <v>57</v>
      </c>
      <c r="D334" s="11">
        <v>1</v>
      </c>
      <c r="E334" s="11" t="str">
        <f t="shared" si="10"/>
        <v>Liste!LU1</v>
      </c>
      <c r="F334" s="11">
        <v>333</v>
      </c>
      <c r="G334" s="11" t="s">
        <v>37</v>
      </c>
      <c r="H334" s="11" t="str">
        <f t="shared" si="11"/>
        <v>=INDEX(Liste;$E$2;333)</v>
      </c>
    </row>
    <row r="335" spans="1:8" x14ac:dyDescent="0.2">
      <c r="A335" s="11" t="s">
        <v>35</v>
      </c>
      <c r="B335" s="11" t="s">
        <v>48</v>
      </c>
      <c r="C335" s="11" t="s">
        <v>58</v>
      </c>
      <c r="D335" s="11">
        <v>1</v>
      </c>
      <c r="E335" s="11" t="str">
        <f t="shared" si="10"/>
        <v>Liste!LV1</v>
      </c>
      <c r="F335" s="11">
        <v>334</v>
      </c>
      <c r="G335" s="11" t="s">
        <v>37</v>
      </c>
      <c r="H335" s="11" t="str">
        <f t="shared" si="11"/>
        <v>=INDEX(Liste;$E$2;334)</v>
      </c>
    </row>
    <row r="336" spans="1:8" x14ac:dyDescent="0.2">
      <c r="A336" s="11" t="s">
        <v>35</v>
      </c>
      <c r="B336" s="11" t="s">
        <v>48</v>
      </c>
      <c r="C336" s="11" t="s">
        <v>59</v>
      </c>
      <c r="D336" s="11">
        <v>1</v>
      </c>
      <c r="E336" s="11" t="str">
        <f t="shared" si="10"/>
        <v>Liste!LW1</v>
      </c>
      <c r="F336" s="11">
        <v>335</v>
      </c>
      <c r="G336" s="11" t="s">
        <v>37</v>
      </c>
      <c r="H336" s="11" t="str">
        <f t="shared" si="11"/>
        <v>=INDEX(Liste;$E$2;335)</v>
      </c>
    </row>
    <row r="337" spans="1:8" x14ac:dyDescent="0.2">
      <c r="A337" s="11" t="s">
        <v>35</v>
      </c>
      <c r="B337" s="11" t="s">
        <v>48</v>
      </c>
      <c r="C337" s="11" t="s">
        <v>60</v>
      </c>
      <c r="D337" s="11">
        <v>1</v>
      </c>
      <c r="E337" s="11" t="str">
        <f t="shared" si="10"/>
        <v>Liste!LX1</v>
      </c>
      <c r="F337" s="11">
        <v>336</v>
      </c>
      <c r="G337" s="11" t="s">
        <v>37</v>
      </c>
      <c r="H337" s="11" t="str">
        <f t="shared" si="11"/>
        <v>=INDEX(Liste;$E$2;336)</v>
      </c>
    </row>
    <row r="338" spans="1:8" x14ac:dyDescent="0.2">
      <c r="A338" s="11" t="s">
        <v>35</v>
      </c>
      <c r="B338" s="11" t="s">
        <v>48</v>
      </c>
      <c r="C338" s="11" t="s">
        <v>61</v>
      </c>
      <c r="D338" s="11">
        <v>1</v>
      </c>
      <c r="E338" s="11" t="str">
        <f t="shared" si="10"/>
        <v>Liste!LY1</v>
      </c>
      <c r="F338" s="11">
        <v>337</v>
      </c>
      <c r="G338" s="11" t="s">
        <v>37</v>
      </c>
      <c r="H338" s="11" t="str">
        <f t="shared" si="11"/>
        <v>=INDEX(Liste;$E$2;337)</v>
      </c>
    </row>
    <row r="339" spans="1:8" x14ac:dyDescent="0.2">
      <c r="A339" s="11" t="s">
        <v>35</v>
      </c>
      <c r="B339" s="11" t="s">
        <v>48</v>
      </c>
      <c r="C339" s="11" t="s">
        <v>62</v>
      </c>
      <c r="D339" s="11">
        <v>1</v>
      </c>
      <c r="E339" s="11" t="str">
        <f t="shared" si="10"/>
        <v>Liste!LZ1</v>
      </c>
      <c r="F339" s="11">
        <v>338</v>
      </c>
      <c r="G339" s="11" t="s">
        <v>37</v>
      </c>
      <c r="H339" s="11" t="str">
        <f t="shared" si="11"/>
        <v>=INDEX(Liste;$E$2;338)</v>
      </c>
    </row>
    <row r="340" spans="1:8" x14ac:dyDescent="0.2">
      <c r="A340" s="11" t="s">
        <v>35</v>
      </c>
      <c r="B340" s="11" t="s">
        <v>49</v>
      </c>
      <c r="C340" s="11" t="s">
        <v>36</v>
      </c>
      <c r="D340" s="11">
        <v>1</v>
      </c>
      <c r="E340" s="11" t="str">
        <f t="shared" si="10"/>
        <v>Liste!MA1</v>
      </c>
      <c r="F340" s="11">
        <v>339</v>
      </c>
      <c r="G340" s="11" t="s">
        <v>37</v>
      </c>
      <c r="H340" s="11" t="str">
        <f t="shared" si="11"/>
        <v>=INDEX(Liste;$E$2;339)</v>
      </c>
    </row>
    <row r="341" spans="1:8" x14ac:dyDescent="0.2">
      <c r="A341" s="11" t="s">
        <v>35</v>
      </c>
      <c r="B341" s="11" t="s">
        <v>49</v>
      </c>
      <c r="C341" s="11" t="s">
        <v>38</v>
      </c>
      <c r="D341" s="11">
        <v>1</v>
      </c>
      <c r="E341" s="11" t="str">
        <f t="shared" si="10"/>
        <v>Liste!MB1</v>
      </c>
      <c r="F341" s="11">
        <v>340</v>
      </c>
      <c r="G341" s="11" t="s">
        <v>37</v>
      </c>
      <c r="H341" s="11" t="str">
        <f t="shared" si="11"/>
        <v>=INDEX(Liste;$E$2;340)</v>
      </c>
    </row>
    <row r="342" spans="1:8" x14ac:dyDescent="0.2">
      <c r="A342" s="11" t="s">
        <v>35</v>
      </c>
      <c r="B342" s="11" t="s">
        <v>49</v>
      </c>
      <c r="C342" s="11" t="s">
        <v>39</v>
      </c>
      <c r="D342" s="11">
        <v>1</v>
      </c>
      <c r="E342" s="11" t="str">
        <f t="shared" si="10"/>
        <v>Liste!MC1</v>
      </c>
      <c r="F342" s="11">
        <v>341</v>
      </c>
      <c r="G342" s="11" t="s">
        <v>37</v>
      </c>
      <c r="H342" s="11" t="str">
        <f t="shared" si="11"/>
        <v>=INDEX(Liste;$E$2;341)</v>
      </c>
    </row>
    <row r="343" spans="1:8" x14ac:dyDescent="0.2">
      <c r="A343" s="11" t="s">
        <v>35</v>
      </c>
      <c r="B343" s="11" t="s">
        <v>49</v>
      </c>
      <c r="C343" s="11" t="s">
        <v>40</v>
      </c>
      <c r="D343" s="11">
        <v>1</v>
      </c>
      <c r="E343" s="11" t="str">
        <f t="shared" si="10"/>
        <v>Liste!MD1</v>
      </c>
      <c r="F343" s="11">
        <v>342</v>
      </c>
      <c r="G343" s="11" t="s">
        <v>37</v>
      </c>
      <c r="H343" s="11" t="str">
        <f t="shared" si="11"/>
        <v>=INDEX(Liste;$E$2;342)</v>
      </c>
    </row>
    <row r="344" spans="1:8" x14ac:dyDescent="0.2">
      <c r="A344" s="11" t="s">
        <v>35</v>
      </c>
      <c r="B344" s="11" t="s">
        <v>49</v>
      </c>
      <c r="C344" s="11" t="s">
        <v>41</v>
      </c>
      <c r="D344" s="11">
        <v>1</v>
      </c>
      <c r="E344" s="11" t="str">
        <f t="shared" si="10"/>
        <v>Liste!ME1</v>
      </c>
      <c r="F344" s="11">
        <v>343</v>
      </c>
      <c r="G344" s="11" t="s">
        <v>37</v>
      </c>
      <c r="H344" s="11" t="str">
        <f t="shared" si="11"/>
        <v>=INDEX(Liste;$E$2;343)</v>
      </c>
    </row>
    <row r="345" spans="1:8" x14ac:dyDescent="0.2">
      <c r="A345" s="11" t="s">
        <v>35</v>
      </c>
      <c r="B345" s="11" t="s">
        <v>49</v>
      </c>
      <c r="C345" s="11" t="s">
        <v>42</v>
      </c>
      <c r="D345" s="11">
        <v>1</v>
      </c>
      <c r="E345" s="11" t="str">
        <f t="shared" si="10"/>
        <v>Liste!MF1</v>
      </c>
      <c r="F345" s="11">
        <v>344</v>
      </c>
      <c r="G345" s="11" t="s">
        <v>37</v>
      </c>
      <c r="H345" s="11" t="str">
        <f t="shared" si="11"/>
        <v>=INDEX(Liste;$E$2;344)</v>
      </c>
    </row>
    <row r="346" spans="1:8" x14ac:dyDescent="0.2">
      <c r="A346" s="11" t="s">
        <v>35</v>
      </c>
      <c r="B346" s="11" t="s">
        <v>49</v>
      </c>
      <c r="C346" s="11" t="s">
        <v>43</v>
      </c>
      <c r="D346" s="11">
        <v>1</v>
      </c>
      <c r="E346" s="11" t="str">
        <f t="shared" si="10"/>
        <v>Liste!MG1</v>
      </c>
      <c r="F346" s="11">
        <v>345</v>
      </c>
      <c r="G346" s="11" t="s">
        <v>37</v>
      </c>
      <c r="H346" s="11" t="str">
        <f t="shared" si="11"/>
        <v>=INDEX(Liste;$E$2;345)</v>
      </c>
    </row>
    <row r="347" spans="1:8" x14ac:dyDescent="0.2">
      <c r="A347" s="11" t="s">
        <v>35</v>
      </c>
      <c r="B347" s="11" t="s">
        <v>49</v>
      </c>
      <c r="C347" s="11" t="s">
        <v>44</v>
      </c>
      <c r="D347" s="11">
        <v>1</v>
      </c>
      <c r="E347" s="11" t="str">
        <f t="shared" si="10"/>
        <v>Liste!MH1</v>
      </c>
      <c r="F347" s="11">
        <v>346</v>
      </c>
      <c r="G347" s="11" t="s">
        <v>37</v>
      </c>
      <c r="H347" s="11" t="str">
        <f t="shared" si="11"/>
        <v>=INDEX(Liste;$E$2;346)</v>
      </c>
    </row>
    <row r="348" spans="1:8" x14ac:dyDescent="0.2">
      <c r="A348" s="11" t="s">
        <v>35</v>
      </c>
      <c r="B348" s="11" t="s">
        <v>49</v>
      </c>
      <c r="C348" s="11" t="s">
        <v>45</v>
      </c>
      <c r="D348" s="11">
        <v>1</v>
      </c>
      <c r="E348" s="11" t="str">
        <f t="shared" si="10"/>
        <v>Liste!MI1</v>
      </c>
      <c r="F348" s="11">
        <v>347</v>
      </c>
      <c r="G348" s="11" t="s">
        <v>37</v>
      </c>
      <c r="H348" s="11" t="str">
        <f t="shared" si="11"/>
        <v>=INDEX(Liste;$E$2;347)</v>
      </c>
    </row>
    <row r="349" spans="1:8" x14ac:dyDescent="0.2">
      <c r="A349" s="11" t="s">
        <v>35</v>
      </c>
      <c r="B349" s="11" t="s">
        <v>49</v>
      </c>
      <c r="C349" s="11" t="s">
        <v>46</v>
      </c>
      <c r="D349" s="11">
        <v>1</v>
      </c>
      <c r="E349" s="11" t="str">
        <f t="shared" si="10"/>
        <v>Liste!MJ1</v>
      </c>
      <c r="F349" s="11">
        <v>348</v>
      </c>
      <c r="G349" s="11" t="s">
        <v>37</v>
      </c>
      <c r="H349" s="11" t="str">
        <f t="shared" si="11"/>
        <v>=INDEX(Liste;$E$2;348)</v>
      </c>
    </row>
    <row r="350" spans="1:8" x14ac:dyDescent="0.2">
      <c r="A350" s="11" t="s">
        <v>35</v>
      </c>
      <c r="B350" s="11" t="s">
        <v>49</v>
      </c>
      <c r="C350" s="11" t="s">
        <v>47</v>
      </c>
      <c r="D350" s="11">
        <v>1</v>
      </c>
      <c r="E350" s="11" t="str">
        <f t="shared" ref="E350:E413" si="12">A350&amp;B350&amp;C350&amp;D350</f>
        <v>Liste!MK1</v>
      </c>
      <c r="F350" s="11">
        <v>349</v>
      </c>
      <c r="G350" s="11" t="s">
        <v>37</v>
      </c>
      <c r="H350" s="11" t="str">
        <f t="shared" ref="H350:H413" si="13">"="&amp;G350&amp;F350&amp;")"</f>
        <v>=INDEX(Liste;$E$2;349)</v>
      </c>
    </row>
    <row r="351" spans="1:8" x14ac:dyDescent="0.2">
      <c r="A351" s="11" t="s">
        <v>35</v>
      </c>
      <c r="B351" s="11" t="s">
        <v>49</v>
      </c>
      <c r="C351" s="11" t="s">
        <v>48</v>
      </c>
      <c r="D351" s="11">
        <v>1</v>
      </c>
      <c r="E351" s="11" t="str">
        <f t="shared" si="12"/>
        <v>Liste!ML1</v>
      </c>
      <c r="F351" s="11">
        <v>350</v>
      </c>
      <c r="G351" s="11" t="s">
        <v>37</v>
      </c>
      <c r="H351" s="11" t="str">
        <f t="shared" si="13"/>
        <v>=INDEX(Liste;$E$2;350)</v>
      </c>
    </row>
    <row r="352" spans="1:8" x14ac:dyDescent="0.2">
      <c r="A352" s="11" t="s">
        <v>35</v>
      </c>
      <c r="B352" s="11" t="s">
        <v>49</v>
      </c>
      <c r="C352" s="11" t="s">
        <v>49</v>
      </c>
      <c r="D352" s="11">
        <v>1</v>
      </c>
      <c r="E352" s="11" t="str">
        <f t="shared" si="12"/>
        <v>Liste!MM1</v>
      </c>
      <c r="F352" s="11">
        <v>351</v>
      </c>
      <c r="G352" s="11" t="s">
        <v>37</v>
      </c>
      <c r="H352" s="11" t="str">
        <f t="shared" si="13"/>
        <v>=INDEX(Liste;$E$2;351)</v>
      </c>
    </row>
    <row r="353" spans="1:8" x14ac:dyDescent="0.2">
      <c r="A353" s="11" t="s">
        <v>35</v>
      </c>
      <c r="B353" s="11" t="s">
        <v>49</v>
      </c>
      <c r="C353" s="11" t="s">
        <v>50</v>
      </c>
      <c r="D353" s="11">
        <v>1</v>
      </c>
      <c r="E353" s="11" t="str">
        <f t="shared" si="12"/>
        <v>Liste!MN1</v>
      </c>
      <c r="F353" s="11">
        <v>352</v>
      </c>
      <c r="G353" s="11" t="s">
        <v>37</v>
      </c>
      <c r="H353" s="11" t="str">
        <f t="shared" si="13"/>
        <v>=INDEX(Liste;$E$2;352)</v>
      </c>
    </row>
    <row r="354" spans="1:8" x14ac:dyDescent="0.2">
      <c r="A354" s="11" t="s">
        <v>35</v>
      </c>
      <c r="B354" s="11" t="s">
        <v>49</v>
      </c>
      <c r="C354" s="11" t="s">
        <v>51</v>
      </c>
      <c r="D354" s="11">
        <v>1</v>
      </c>
      <c r="E354" s="11" t="str">
        <f t="shared" si="12"/>
        <v>Liste!MO1</v>
      </c>
      <c r="F354" s="11">
        <v>353</v>
      </c>
      <c r="G354" s="11" t="s">
        <v>37</v>
      </c>
      <c r="H354" s="11" t="str">
        <f t="shared" si="13"/>
        <v>=INDEX(Liste;$E$2;353)</v>
      </c>
    </row>
    <row r="355" spans="1:8" x14ac:dyDescent="0.2">
      <c r="A355" s="11" t="s">
        <v>35</v>
      </c>
      <c r="B355" s="11" t="s">
        <v>49</v>
      </c>
      <c r="C355" s="11" t="s">
        <v>52</v>
      </c>
      <c r="D355" s="11">
        <v>1</v>
      </c>
      <c r="E355" s="11" t="str">
        <f t="shared" si="12"/>
        <v>Liste!MP1</v>
      </c>
      <c r="F355" s="11">
        <v>354</v>
      </c>
      <c r="G355" s="11" t="s">
        <v>37</v>
      </c>
      <c r="H355" s="11" t="str">
        <f t="shared" si="13"/>
        <v>=INDEX(Liste;$E$2;354)</v>
      </c>
    </row>
    <row r="356" spans="1:8" x14ac:dyDescent="0.2">
      <c r="A356" s="11" t="s">
        <v>35</v>
      </c>
      <c r="B356" s="11" t="s">
        <v>49</v>
      </c>
      <c r="C356" s="11" t="s">
        <v>53</v>
      </c>
      <c r="D356" s="11">
        <v>1</v>
      </c>
      <c r="E356" s="11" t="str">
        <f t="shared" si="12"/>
        <v>Liste!MQ1</v>
      </c>
      <c r="F356" s="11">
        <v>355</v>
      </c>
      <c r="G356" s="11" t="s">
        <v>37</v>
      </c>
      <c r="H356" s="11" t="str">
        <f t="shared" si="13"/>
        <v>=INDEX(Liste;$E$2;355)</v>
      </c>
    </row>
    <row r="357" spans="1:8" x14ac:dyDescent="0.2">
      <c r="A357" s="11" t="s">
        <v>35</v>
      </c>
      <c r="B357" s="11" t="s">
        <v>49</v>
      </c>
      <c r="C357" s="11" t="s">
        <v>54</v>
      </c>
      <c r="D357" s="11">
        <v>1</v>
      </c>
      <c r="E357" s="11" t="str">
        <f t="shared" si="12"/>
        <v>Liste!MR1</v>
      </c>
      <c r="F357" s="11">
        <v>356</v>
      </c>
      <c r="G357" s="11" t="s">
        <v>37</v>
      </c>
      <c r="H357" s="11" t="str">
        <f t="shared" si="13"/>
        <v>=INDEX(Liste;$E$2;356)</v>
      </c>
    </row>
    <row r="358" spans="1:8" x14ac:dyDescent="0.2">
      <c r="A358" s="11" t="s">
        <v>35</v>
      </c>
      <c r="B358" s="11" t="s">
        <v>49</v>
      </c>
      <c r="C358" s="11" t="s">
        <v>55</v>
      </c>
      <c r="D358" s="11">
        <v>1</v>
      </c>
      <c r="E358" s="11" t="str">
        <f t="shared" si="12"/>
        <v>Liste!MS1</v>
      </c>
      <c r="F358" s="11">
        <v>357</v>
      </c>
      <c r="G358" s="11" t="s">
        <v>37</v>
      </c>
      <c r="H358" s="11" t="str">
        <f t="shared" si="13"/>
        <v>=INDEX(Liste;$E$2;357)</v>
      </c>
    </row>
    <row r="359" spans="1:8" x14ac:dyDescent="0.2">
      <c r="A359" s="11" t="s">
        <v>35</v>
      </c>
      <c r="B359" s="11" t="s">
        <v>49</v>
      </c>
      <c r="C359" s="11" t="s">
        <v>56</v>
      </c>
      <c r="D359" s="11">
        <v>1</v>
      </c>
      <c r="E359" s="11" t="str">
        <f t="shared" si="12"/>
        <v>Liste!MT1</v>
      </c>
      <c r="F359" s="11">
        <v>358</v>
      </c>
      <c r="G359" s="11" t="s">
        <v>37</v>
      </c>
      <c r="H359" s="11" t="str">
        <f t="shared" si="13"/>
        <v>=INDEX(Liste;$E$2;358)</v>
      </c>
    </row>
    <row r="360" spans="1:8" x14ac:dyDescent="0.2">
      <c r="A360" s="11" t="s">
        <v>35</v>
      </c>
      <c r="B360" s="11" t="s">
        <v>49</v>
      </c>
      <c r="C360" s="11" t="s">
        <v>57</v>
      </c>
      <c r="D360" s="11">
        <v>1</v>
      </c>
      <c r="E360" s="11" t="str">
        <f t="shared" si="12"/>
        <v>Liste!MU1</v>
      </c>
      <c r="F360" s="11">
        <v>359</v>
      </c>
      <c r="G360" s="11" t="s">
        <v>37</v>
      </c>
      <c r="H360" s="11" t="str">
        <f t="shared" si="13"/>
        <v>=INDEX(Liste;$E$2;359)</v>
      </c>
    </row>
    <row r="361" spans="1:8" x14ac:dyDescent="0.2">
      <c r="A361" s="11" t="s">
        <v>35</v>
      </c>
      <c r="B361" s="11" t="s">
        <v>49</v>
      </c>
      <c r="C361" s="11" t="s">
        <v>58</v>
      </c>
      <c r="D361" s="11">
        <v>1</v>
      </c>
      <c r="E361" s="11" t="str">
        <f t="shared" si="12"/>
        <v>Liste!MV1</v>
      </c>
      <c r="F361" s="11">
        <v>360</v>
      </c>
      <c r="G361" s="11" t="s">
        <v>37</v>
      </c>
      <c r="H361" s="11" t="str">
        <f t="shared" si="13"/>
        <v>=INDEX(Liste;$E$2;360)</v>
      </c>
    </row>
    <row r="362" spans="1:8" x14ac:dyDescent="0.2">
      <c r="A362" s="11" t="s">
        <v>35</v>
      </c>
      <c r="B362" s="11" t="s">
        <v>49</v>
      </c>
      <c r="C362" s="11" t="s">
        <v>59</v>
      </c>
      <c r="D362" s="11">
        <v>1</v>
      </c>
      <c r="E362" s="11" t="str">
        <f t="shared" si="12"/>
        <v>Liste!MW1</v>
      </c>
      <c r="F362" s="11">
        <v>361</v>
      </c>
      <c r="G362" s="11" t="s">
        <v>37</v>
      </c>
      <c r="H362" s="11" t="str">
        <f t="shared" si="13"/>
        <v>=INDEX(Liste;$E$2;361)</v>
      </c>
    </row>
    <row r="363" spans="1:8" x14ac:dyDescent="0.2">
      <c r="A363" s="11" t="s">
        <v>35</v>
      </c>
      <c r="B363" s="11" t="s">
        <v>49</v>
      </c>
      <c r="C363" s="11" t="s">
        <v>60</v>
      </c>
      <c r="D363" s="11">
        <v>1</v>
      </c>
      <c r="E363" s="11" t="str">
        <f t="shared" si="12"/>
        <v>Liste!MX1</v>
      </c>
      <c r="F363" s="11">
        <v>362</v>
      </c>
      <c r="G363" s="11" t="s">
        <v>37</v>
      </c>
      <c r="H363" s="11" t="str">
        <f t="shared" si="13"/>
        <v>=INDEX(Liste;$E$2;362)</v>
      </c>
    </row>
    <row r="364" spans="1:8" x14ac:dyDescent="0.2">
      <c r="A364" s="11" t="s">
        <v>35</v>
      </c>
      <c r="B364" s="11" t="s">
        <v>49</v>
      </c>
      <c r="C364" s="11" t="s">
        <v>61</v>
      </c>
      <c r="D364" s="11">
        <v>1</v>
      </c>
      <c r="E364" s="11" t="str">
        <f t="shared" si="12"/>
        <v>Liste!MY1</v>
      </c>
      <c r="F364" s="11">
        <v>363</v>
      </c>
      <c r="G364" s="11" t="s">
        <v>37</v>
      </c>
      <c r="H364" s="11" t="str">
        <f t="shared" si="13"/>
        <v>=INDEX(Liste;$E$2;363)</v>
      </c>
    </row>
    <row r="365" spans="1:8" x14ac:dyDescent="0.2">
      <c r="A365" s="11" t="s">
        <v>35</v>
      </c>
      <c r="B365" s="11" t="s">
        <v>49</v>
      </c>
      <c r="C365" s="11" t="s">
        <v>62</v>
      </c>
      <c r="D365" s="11">
        <v>1</v>
      </c>
      <c r="E365" s="11" t="str">
        <f t="shared" si="12"/>
        <v>Liste!MZ1</v>
      </c>
      <c r="F365" s="11">
        <v>364</v>
      </c>
      <c r="G365" s="11" t="s">
        <v>37</v>
      </c>
      <c r="H365" s="11" t="str">
        <f t="shared" si="13"/>
        <v>=INDEX(Liste;$E$2;364)</v>
      </c>
    </row>
    <row r="366" spans="1:8" x14ac:dyDescent="0.2">
      <c r="A366" s="11" t="s">
        <v>35</v>
      </c>
      <c r="B366" s="11" t="s">
        <v>50</v>
      </c>
      <c r="C366" s="11" t="s">
        <v>36</v>
      </c>
      <c r="D366" s="11">
        <v>1</v>
      </c>
      <c r="E366" s="11" t="str">
        <f t="shared" si="12"/>
        <v>Liste!NA1</v>
      </c>
      <c r="F366" s="11">
        <v>365</v>
      </c>
      <c r="G366" s="11" t="s">
        <v>37</v>
      </c>
      <c r="H366" s="11" t="str">
        <f t="shared" si="13"/>
        <v>=INDEX(Liste;$E$2;365)</v>
      </c>
    </row>
    <row r="367" spans="1:8" x14ac:dyDescent="0.2">
      <c r="A367" s="11" t="s">
        <v>35</v>
      </c>
      <c r="B367" s="11" t="s">
        <v>50</v>
      </c>
      <c r="C367" s="11" t="s">
        <v>38</v>
      </c>
      <c r="D367" s="11">
        <v>1</v>
      </c>
      <c r="E367" s="11" t="str">
        <f t="shared" si="12"/>
        <v>Liste!NB1</v>
      </c>
      <c r="F367" s="11">
        <v>366</v>
      </c>
      <c r="G367" s="11" t="s">
        <v>37</v>
      </c>
      <c r="H367" s="11" t="str">
        <f t="shared" si="13"/>
        <v>=INDEX(Liste;$E$2;366)</v>
      </c>
    </row>
    <row r="368" spans="1:8" x14ac:dyDescent="0.2">
      <c r="A368" s="11" t="s">
        <v>35</v>
      </c>
      <c r="B368" s="11" t="s">
        <v>50</v>
      </c>
      <c r="C368" s="11" t="s">
        <v>39</v>
      </c>
      <c r="D368" s="11">
        <v>1</v>
      </c>
      <c r="E368" s="11" t="str">
        <f t="shared" si="12"/>
        <v>Liste!NC1</v>
      </c>
      <c r="F368" s="11">
        <v>367</v>
      </c>
      <c r="G368" s="11" t="s">
        <v>37</v>
      </c>
      <c r="H368" s="11" t="str">
        <f t="shared" si="13"/>
        <v>=INDEX(Liste;$E$2;367)</v>
      </c>
    </row>
    <row r="369" spans="1:8" x14ac:dyDescent="0.2">
      <c r="A369" s="11" t="s">
        <v>35</v>
      </c>
      <c r="B369" s="11" t="s">
        <v>50</v>
      </c>
      <c r="C369" s="11" t="s">
        <v>40</v>
      </c>
      <c r="D369" s="11">
        <v>1</v>
      </c>
      <c r="E369" s="11" t="str">
        <f t="shared" si="12"/>
        <v>Liste!ND1</v>
      </c>
      <c r="F369" s="11">
        <v>368</v>
      </c>
      <c r="G369" s="11" t="s">
        <v>37</v>
      </c>
      <c r="H369" s="11" t="str">
        <f t="shared" si="13"/>
        <v>=INDEX(Liste;$E$2;368)</v>
      </c>
    </row>
    <row r="370" spans="1:8" x14ac:dyDescent="0.2">
      <c r="A370" s="11" t="s">
        <v>35</v>
      </c>
      <c r="B370" s="11" t="s">
        <v>50</v>
      </c>
      <c r="C370" s="11" t="s">
        <v>41</v>
      </c>
      <c r="D370" s="11">
        <v>1</v>
      </c>
      <c r="E370" s="11" t="str">
        <f t="shared" si="12"/>
        <v>Liste!NE1</v>
      </c>
      <c r="F370" s="11">
        <v>369</v>
      </c>
      <c r="G370" s="11" t="s">
        <v>37</v>
      </c>
      <c r="H370" s="11" t="str">
        <f t="shared" si="13"/>
        <v>=INDEX(Liste;$E$2;369)</v>
      </c>
    </row>
    <row r="371" spans="1:8" x14ac:dyDescent="0.2">
      <c r="A371" s="11" t="s">
        <v>35</v>
      </c>
      <c r="B371" s="11" t="s">
        <v>50</v>
      </c>
      <c r="C371" s="11" t="s">
        <v>42</v>
      </c>
      <c r="D371" s="11">
        <v>1</v>
      </c>
      <c r="E371" s="11" t="str">
        <f t="shared" si="12"/>
        <v>Liste!NF1</v>
      </c>
      <c r="F371" s="11">
        <v>370</v>
      </c>
      <c r="G371" s="11" t="s">
        <v>37</v>
      </c>
      <c r="H371" s="11" t="str">
        <f t="shared" si="13"/>
        <v>=INDEX(Liste;$E$2;370)</v>
      </c>
    </row>
    <row r="372" spans="1:8" x14ac:dyDescent="0.2">
      <c r="A372" s="11" t="s">
        <v>35</v>
      </c>
      <c r="B372" s="11" t="s">
        <v>50</v>
      </c>
      <c r="C372" s="11" t="s">
        <v>43</v>
      </c>
      <c r="D372" s="11">
        <v>1</v>
      </c>
      <c r="E372" s="11" t="str">
        <f t="shared" si="12"/>
        <v>Liste!NG1</v>
      </c>
      <c r="F372" s="11">
        <v>371</v>
      </c>
      <c r="G372" s="11" t="s">
        <v>37</v>
      </c>
      <c r="H372" s="11" t="str">
        <f t="shared" si="13"/>
        <v>=INDEX(Liste;$E$2;371)</v>
      </c>
    </row>
    <row r="373" spans="1:8" x14ac:dyDescent="0.2">
      <c r="A373" s="11" t="s">
        <v>35</v>
      </c>
      <c r="B373" s="11" t="s">
        <v>50</v>
      </c>
      <c r="C373" s="11" t="s">
        <v>44</v>
      </c>
      <c r="D373" s="11">
        <v>1</v>
      </c>
      <c r="E373" s="11" t="str">
        <f t="shared" si="12"/>
        <v>Liste!NH1</v>
      </c>
      <c r="F373" s="11">
        <v>372</v>
      </c>
      <c r="G373" s="11" t="s">
        <v>37</v>
      </c>
      <c r="H373" s="11" t="str">
        <f t="shared" si="13"/>
        <v>=INDEX(Liste;$E$2;372)</v>
      </c>
    </row>
    <row r="374" spans="1:8" x14ac:dyDescent="0.2">
      <c r="A374" s="11" t="s">
        <v>35</v>
      </c>
      <c r="B374" s="11" t="s">
        <v>50</v>
      </c>
      <c r="C374" s="11" t="s">
        <v>45</v>
      </c>
      <c r="D374" s="11">
        <v>1</v>
      </c>
      <c r="E374" s="11" t="str">
        <f t="shared" si="12"/>
        <v>Liste!NI1</v>
      </c>
      <c r="F374" s="11">
        <v>373</v>
      </c>
      <c r="G374" s="11" t="s">
        <v>37</v>
      </c>
      <c r="H374" s="11" t="str">
        <f t="shared" si="13"/>
        <v>=INDEX(Liste;$E$2;373)</v>
      </c>
    </row>
    <row r="375" spans="1:8" x14ac:dyDescent="0.2">
      <c r="A375" s="11" t="s">
        <v>35</v>
      </c>
      <c r="B375" s="11" t="s">
        <v>50</v>
      </c>
      <c r="C375" s="11" t="s">
        <v>46</v>
      </c>
      <c r="D375" s="11">
        <v>1</v>
      </c>
      <c r="E375" s="11" t="str">
        <f t="shared" si="12"/>
        <v>Liste!NJ1</v>
      </c>
      <c r="F375" s="11">
        <v>374</v>
      </c>
      <c r="G375" s="11" t="s">
        <v>37</v>
      </c>
      <c r="H375" s="11" t="str">
        <f t="shared" si="13"/>
        <v>=INDEX(Liste;$E$2;374)</v>
      </c>
    </row>
    <row r="376" spans="1:8" x14ac:dyDescent="0.2">
      <c r="A376" s="11" t="s">
        <v>35</v>
      </c>
      <c r="B376" s="11" t="s">
        <v>50</v>
      </c>
      <c r="C376" s="11" t="s">
        <v>47</v>
      </c>
      <c r="D376" s="11">
        <v>1</v>
      </c>
      <c r="E376" s="11" t="str">
        <f t="shared" si="12"/>
        <v>Liste!NK1</v>
      </c>
      <c r="F376" s="11">
        <v>375</v>
      </c>
      <c r="G376" s="11" t="s">
        <v>37</v>
      </c>
      <c r="H376" s="11" t="str">
        <f t="shared" si="13"/>
        <v>=INDEX(Liste;$E$2;375)</v>
      </c>
    </row>
    <row r="377" spans="1:8" x14ac:dyDescent="0.2">
      <c r="A377" s="11" t="s">
        <v>35</v>
      </c>
      <c r="B377" s="11" t="s">
        <v>50</v>
      </c>
      <c r="C377" s="11" t="s">
        <v>48</v>
      </c>
      <c r="D377" s="11">
        <v>1</v>
      </c>
      <c r="E377" s="11" t="str">
        <f t="shared" si="12"/>
        <v>Liste!NL1</v>
      </c>
      <c r="F377" s="11">
        <v>376</v>
      </c>
      <c r="G377" s="11" t="s">
        <v>37</v>
      </c>
      <c r="H377" s="11" t="str">
        <f t="shared" si="13"/>
        <v>=INDEX(Liste;$E$2;376)</v>
      </c>
    </row>
    <row r="378" spans="1:8" x14ac:dyDescent="0.2">
      <c r="A378" s="11" t="s">
        <v>35</v>
      </c>
      <c r="B378" s="11" t="s">
        <v>50</v>
      </c>
      <c r="C378" s="11" t="s">
        <v>49</v>
      </c>
      <c r="D378" s="11">
        <v>1</v>
      </c>
      <c r="E378" s="11" t="str">
        <f t="shared" si="12"/>
        <v>Liste!NM1</v>
      </c>
      <c r="F378" s="11">
        <v>377</v>
      </c>
      <c r="G378" s="11" t="s">
        <v>37</v>
      </c>
      <c r="H378" s="11" t="str">
        <f t="shared" si="13"/>
        <v>=INDEX(Liste;$E$2;377)</v>
      </c>
    </row>
    <row r="379" spans="1:8" x14ac:dyDescent="0.2">
      <c r="A379" s="11" t="s">
        <v>35</v>
      </c>
      <c r="B379" s="11" t="s">
        <v>50</v>
      </c>
      <c r="C379" s="11" t="s">
        <v>50</v>
      </c>
      <c r="D379" s="11">
        <v>1</v>
      </c>
      <c r="E379" s="11" t="str">
        <f t="shared" si="12"/>
        <v>Liste!NN1</v>
      </c>
      <c r="F379" s="11">
        <v>378</v>
      </c>
      <c r="G379" s="11" t="s">
        <v>37</v>
      </c>
      <c r="H379" s="11" t="str">
        <f t="shared" si="13"/>
        <v>=INDEX(Liste;$E$2;378)</v>
      </c>
    </row>
    <row r="380" spans="1:8" x14ac:dyDescent="0.2">
      <c r="A380" s="11" t="s">
        <v>35</v>
      </c>
      <c r="B380" s="11" t="s">
        <v>50</v>
      </c>
      <c r="C380" s="11" t="s">
        <v>51</v>
      </c>
      <c r="D380" s="11">
        <v>1</v>
      </c>
      <c r="E380" s="11" t="str">
        <f t="shared" si="12"/>
        <v>Liste!NO1</v>
      </c>
      <c r="F380" s="11">
        <v>379</v>
      </c>
      <c r="G380" s="11" t="s">
        <v>37</v>
      </c>
      <c r="H380" s="11" t="str">
        <f t="shared" si="13"/>
        <v>=INDEX(Liste;$E$2;379)</v>
      </c>
    </row>
    <row r="381" spans="1:8" x14ac:dyDescent="0.2">
      <c r="A381" s="11" t="s">
        <v>35</v>
      </c>
      <c r="B381" s="11" t="s">
        <v>50</v>
      </c>
      <c r="C381" s="11" t="s">
        <v>52</v>
      </c>
      <c r="D381" s="11">
        <v>1</v>
      </c>
      <c r="E381" s="11" t="str">
        <f t="shared" si="12"/>
        <v>Liste!NP1</v>
      </c>
      <c r="F381" s="11">
        <v>380</v>
      </c>
      <c r="G381" s="11" t="s">
        <v>37</v>
      </c>
      <c r="H381" s="11" t="str">
        <f t="shared" si="13"/>
        <v>=INDEX(Liste;$E$2;380)</v>
      </c>
    </row>
    <row r="382" spans="1:8" x14ac:dyDescent="0.2">
      <c r="A382" s="11" t="s">
        <v>35</v>
      </c>
      <c r="B382" s="11" t="s">
        <v>50</v>
      </c>
      <c r="C382" s="11" t="s">
        <v>53</v>
      </c>
      <c r="D382" s="11">
        <v>1</v>
      </c>
      <c r="E382" s="11" t="str">
        <f t="shared" si="12"/>
        <v>Liste!NQ1</v>
      </c>
      <c r="F382" s="11">
        <v>381</v>
      </c>
      <c r="G382" s="11" t="s">
        <v>37</v>
      </c>
      <c r="H382" s="11" t="str">
        <f t="shared" si="13"/>
        <v>=INDEX(Liste;$E$2;381)</v>
      </c>
    </row>
    <row r="383" spans="1:8" x14ac:dyDescent="0.2">
      <c r="A383" s="11" t="s">
        <v>35</v>
      </c>
      <c r="B383" s="11" t="s">
        <v>50</v>
      </c>
      <c r="C383" s="11" t="s">
        <v>54</v>
      </c>
      <c r="D383" s="11">
        <v>1</v>
      </c>
      <c r="E383" s="11" t="str">
        <f t="shared" si="12"/>
        <v>Liste!NR1</v>
      </c>
      <c r="F383" s="11">
        <v>382</v>
      </c>
      <c r="G383" s="11" t="s">
        <v>37</v>
      </c>
      <c r="H383" s="11" t="str">
        <f t="shared" si="13"/>
        <v>=INDEX(Liste;$E$2;382)</v>
      </c>
    </row>
    <row r="384" spans="1:8" x14ac:dyDescent="0.2">
      <c r="A384" s="11" t="s">
        <v>35</v>
      </c>
      <c r="B384" s="11" t="s">
        <v>50</v>
      </c>
      <c r="C384" s="11" t="s">
        <v>55</v>
      </c>
      <c r="D384" s="11">
        <v>1</v>
      </c>
      <c r="E384" s="11" t="str">
        <f t="shared" si="12"/>
        <v>Liste!NS1</v>
      </c>
      <c r="F384" s="11">
        <v>383</v>
      </c>
      <c r="G384" s="11" t="s">
        <v>37</v>
      </c>
      <c r="H384" s="11" t="str">
        <f t="shared" si="13"/>
        <v>=INDEX(Liste;$E$2;383)</v>
      </c>
    </row>
    <row r="385" spans="1:8" x14ac:dyDescent="0.2">
      <c r="A385" s="11" t="s">
        <v>35</v>
      </c>
      <c r="B385" s="11" t="s">
        <v>50</v>
      </c>
      <c r="C385" s="11" t="s">
        <v>56</v>
      </c>
      <c r="D385" s="11">
        <v>1</v>
      </c>
      <c r="E385" s="11" t="str">
        <f t="shared" si="12"/>
        <v>Liste!NT1</v>
      </c>
      <c r="F385" s="11">
        <v>384</v>
      </c>
      <c r="G385" s="11" t="s">
        <v>37</v>
      </c>
      <c r="H385" s="11" t="str">
        <f t="shared" si="13"/>
        <v>=INDEX(Liste;$E$2;384)</v>
      </c>
    </row>
    <row r="386" spans="1:8" x14ac:dyDescent="0.2">
      <c r="A386" s="11" t="s">
        <v>35</v>
      </c>
      <c r="B386" s="11" t="s">
        <v>50</v>
      </c>
      <c r="C386" s="11" t="s">
        <v>57</v>
      </c>
      <c r="D386" s="11">
        <v>1</v>
      </c>
      <c r="E386" s="11" t="str">
        <f t="shared" si="12"/>
        <v>Liste!NU1</v>
      </c>
      <c r="F386" s="11">
        <v>385</v>
      </c>
      <c r="G386" s="11" t="s">
        <v>37</v>
      </c>
      <c r="H386" s="11" t="str">
        <f t="shared" si="13"/>
        <v>=INDEX(Liste;$E$2;385)</v>
      </c>
    </row>
    <row r="387" spans="1:8" x14ac:dyDescent="0.2">
      <c r="A387" s="11" t="s">
        <v>35</v>
      </c>
      <c r="B387" s="11" t="s">
        <v>50</v>
      </c>
      <c r="C387" s="11" t="s">
        <v>58</v>
      </c>
      <c r="D387" s="11">
        <v>1</v>
      </c>
      <c r="E387" s="11" t="str">
        <f t="shared" si="12"/>
        <v>Liste!NV1</v>
      </c>
      <c r="F387" s="11">
        <v>386</v>
      </c>
      <c r="G387" s="11" t="s">
        <v>37</v>
      </c>
      <c r="H387" s="11" t="str">
        <f t="shared" si="13"/>
        <v>=INDEX(Liste;$E$2;386)</v>
      </c>
    </row>
    <row r="388" spans="1:8" x14ac:dyDescent="0.2">
      <c r="A388" s="11" t="s">
        <v>35</v>
      </c>
      <c r="B388" s="11" t="s">
        <v>50</v>
      </c>
      <c r="C388" s="11" t="s">
        <v>59</v>
      </c>
      <c r="D388" s="11">
        <v>1</v>
      </c>
      <c r="E388" s="11" t="str">
        <f t="shared" si="12"/>
        <v>Liste!NW1</v>
      </c>
      <c r="F388" s="11">
        <v>387</v>
      </c>
      <c r="G388" s="11" t="s">
        <v>37</v>
      </c>
      <c r="H388" s="11" t="str">
        <f t="shared" si="13"/>
        <v>=INDEX(Liste;$E$2;387)</v>
      </c>
    </row>
    <row r="389" spans="1:8" x14ac:dyDescent="0.2">
      <c r="A389" s="11" t="s">
        <v>35</v>
      </c>
      <c r="B389" s="11" t="s">
        <v>50</v>
      </c>
      <c r="C389" s="11" t="s">
        <v>60</v>
      </c>
      <c r="D389" s="11">
        <v>1</v>
      </c>
      <c r="E389" s="11" t="str">
        <f t="shared" si="12"/>
        <v>Liste!NX1</v>
      </c>
      <c r="F389" s="11">
        <v>388</v>
      </c>
      <c r="G389" s="11" t="s">
        <v>37</v>
      </c>
      <c r="H389" s="11" t="str">
        <f t="shared" si="13"/>
        <v>=INDEX(Liste;$E$2;388)</v>
      </c>
    </row>
    <row r="390" spans="1:8" x14ac:dyDescent="0.2">
      <c r="A390" s="11" t="s">
        <v>35</v>
      </c>
      <c r="B390" s="11" t="s">
        <v>50</v>
      </c>
      <c r="C390" s="11" t="s">
        <v>61</v>
      </c>
      <c r="D390" s="11">
        <v>1</v>
      </c>
      <c r="E390" s="11" t="str">
        <f t="shared" si="12"/>
        <v>Liste!NY1</v>
      </c>
      <c r="F390" s="11">
        <v>389</v>
      </c>
      <c r="G390" s="11" t="s">
        <v>37</v>
      </c>
      <c r="H390" s="11" t="str">
        <f t="shared" si="13"/>
        <v>=INDEX(Liste;$E$2;389)</v>
      </c>
    </row>
    <row r="391" spans="1:8" x14ac:dyDescent="0.2">
      <c r="A391" s="11" t="s">
        <v>35</v>
      </c>
      <c r="B391" s="11" t="s">
        <v>50</v>
      </c>
      <c r="C391" s="11" t="s">
        <v>62</v>
      </c>
      <c r="D391" s="11">
        <v>1</v>
      </c>
      <c r="E391" s="11" t="str">
        <f t="shared" si="12"/>
        <v>Liste!NZ1</v>
      </c>
      <c r="F391" s="11">
        <v>390</v>
      </c>
      <c r="G391" s="11" t="s">
        <v>37</v>
      </c>
      <c r="H391" s="11" t="str">
        <f t="shared" si="13"/>
        <v>=INDEX(Liste;$E$2;390)</v>
      </c>
    </row>
    <row r="392" spans="1:8" x14ac:dyDescent="0.2">
      <c r="A392" s="11" t="s">
        <v>35</v>
      </c>
      <c r="B392" s="11" t="s">
        <v>51</v>
      </c>
      <c r="C392" s="11" t="s">
        <v>36</v>
      </c>
      <c r="D392" s="11">
        <v>1</v>
      </c>
      <c r="E392" s="11" t="str">
        <f t="shared" si="12"/>
        <v>Liste!OA1</v>
      </c>
      <c r="F392" s="11">
        <v>391</v>
      </c>
      <c r="G392" s="11" t="s">
        <v>37</v>
      </c>
      <c r="H392" s="11" t="str">
        <f t="shared" si="13"/>
        <v>=INDEX(Liste;$E$2;391)</v>
      </c>
    </row>
    <row r="393" spans="1:8" x14ac:dyDescent="0.2">
      <c r="A393" s="11" t="s">
        <v>35</v>
      </c>
      <c r="B393" s="11" t="s">
        <v>51</v>
      </c>
      <c r="C393" s="11" t="s">
        <v>38</v>
      </c>
      <c r="D393" s="11">
        <v>1</v>
      </c>
      <c r="E393" s="11" t="str">
        <f t="shared" si="12"/>
        <v>Liste!OB1</v>
      </c>
      <c r="F393" s="11">
        <v>392</v>
      </c>
      <c r="G393" s="11" t="s">
        <v>37</v>
      </c>
      <c r="H393" s="11" t="str">
        <f t="shared" si="13"/>
        <v>=INDEX(Liste;$E$2;392)</v>
      </c>
    </row>
    <row r="394" spans="1:8" x14ac:dyDescent="0.2">
      <c r="A394" s="11" t="s">
        <v>35</v>
      </c>
      <c r="B394" s="11" t="s">
        <v>51</v>
      </c>
      <c r="C394" s="11" t="s">
        <v>39</v>
      </c>
      <c r="D394" s="11">
        <v>1</v>
      </c>
      <c r="E394" s="11" t="str">
        <f t="shared" si="12"/>
        <v>Liste!OC1</v>
      </c>
      <c r="F394" s="11">
        <v>393</v>
      </c>
      <c r="G394" s="11" t="s">
        <v>37</v>
      </c>
      <c r="H394" s="11" t="str">
        <f t="shared" si="13"/>
        <v>=INDEX(Liste;$E$2;393)</v>
      </c>
    </row>
    <row r="395" spans="1:8" x14ac:dyDescent="0.2">
      <c r="A395" s="11" t="s">
        <v>35</v>
      </c>
      <c r="B395" s="11" t="s">
        <v>51</v>
      </c>
      <c r="C395" s="11" t="s">
        <v>40</v>
      </c>
      <c r="D395" s="11">
        <v>1</v>
      </c>
      <c r="E395" s="11" t="str">
        <f t="shared" si="12"/>
        <v>Liste!OD1</v>
      </c>
      <c r="F395" s="11">
        <v>394</v>
      </c>
      <c r="G395" s="11" t="s">
        <v>37</v>
      </c>
      <c r="H395" s="11" t="str">
        <f t="shared" si="13"/>
        <v>=INDEX(Liste;$E$2;394)</v>
      </c>
    </row>
    <row r="396" spans="1:8" x14ac:dyDescent="0.2">
      <c r="A396" s="11" t="s">
        <v>35</v>
      </c>
      <c r="B396" s="11" t="s">
        <v>51</v>
      </c>
      <c r="C396" s="11" t="s">
        <v>41</v>
      </c>
      <c r="D396" s="11">
        <v>1</v>
      </c>
      <c r="E396" s="11" t="str">
        <f t="shared" si="12"/>
        <v>Liste!OE1</v>
      </c>
      <c r="F396" s="11">
        <v>395</v>
      </c>
      <c r="G396" s="11" t="s">
        <v>37</v>
      </c>
      <c r="H396" s="11" t="str">
        <f t="shared" si="13"/>
        <v>=INDEX(Liste;$E$2;395)</v>
      </c>
    </row>
    <row r="397" spans="1:8" x14ac:dyDescent="0.2">
      <c r="A397" s="11" t="s">
        <v>35</v>
      </c>
      <c r="B397" s="11" t="s">
        <v>51</v>
      </c>
      <c r="C397" s="11" t="s">
        <v>42</v>
      </c>
      <c r="D397" s="11">
        <v>1</v>
      </c>
      <c r="E397" s="11" t="str">
        <f t="shared" si="12"/>
        <v>Liste!OF1</v>
      </c>
      <c r="F397" s="11">
        <v>396</v>
      </c>
      <c r="G397" s="11" t="s">
        <v>37</v>
      </c>
      <c r="H397" s="11" t="str">
        <f t="shared" si="13"/>
        <v>=INDEX(Liste;$E$2;396)</v>
      </c>
    </row>
    <row r="398" spans="1:8" x14ac:dyDescent="0.2">
      <c r="A398" s="11" t="s">
        <v>35</v>
      </c>
      <c r="B398" s="11" t="s">
        <v>51</v>
      </c>
      <c r="C398" s="11" t="s">
        <v>43</v>
      </c>
      <c r="D398" s="11">
        <v>1</v>
      </c>
      <c r="E398" s="11" t="str">
        <f t="shared" si="12"/>
        <v>Liste!OG1</v>
      </c>
      <c r="F398" s="11">
        <v>397</v>
      </c>
      <c r="G398" s="11" t="s">
        <v>37</v>
      </c>
      <c r="H398" s="11" t="str">
        <f t="shared" si="13"/>
        <v>=INDEX(Liste;$E$2;397)</v>
      </c>
    </row>
    <row r="399" spans="1:8" x14ac:dyDescent="0.2">
      <c r="A399" s="11" t="s">
        <v>35</v>
      </c>
      <c r="B399" s="11" t="s">
        <v>51</v>
      </c>
      <c r="C399" s="11" t="s">
        <v>44</v>
      </c>
      <c r="D399" s="11">
        <v>1</v>
      </c>
      <c r="E399" s="11" t="str">
        <f t="shared" si="12"/>
        <v>Liste!OH1</v>
      </c>
      <c r="F399" s="11">
        <v>398</v>
      </c>
      <c r="G399" s="11" t="s">
        <v>37</v>
      </c>
      <c r="H399" s="11" t="str">
        <f t="shared" si="13"/>
        <v>=INDEX(Liste;$E$2;398)</v>
      </c>
    </row>
    <row r="400" spans="1:8" x14ac:dyDescent="0.2">
      <c r="A400" s="11" t="s">
        <v>35</v>
      </c>
      <c r="B400" s="11" t="s">
        <v>51</v>
      </c>
      <c r="C400" s="11" t="s">
        <v>45</v>
      </c>
      <c r="D400" s="11">
        <v>1</v>
      </c>
      <c r="E400" s="11" t="str">
        <f t="shared" si="12"/>
        <v>Liste!OI1</v>
      </c>
      <c r="F400" s="11">
        <v>399</v>
      </c>
      <c r="G400" s="11" t="s">
        <v>37</v>
      </c>
      <c r="H400" s="11" t="str">
        <f t="shared" si="13"/>
        <v>=INDEX(Liste;$E$2;399)</v>
      </c>
    </row>
    <row r="401" spans="1:8" x14ac:dyDescent="0.2">
      <c r="A401" s="11" t="s">
        <v>35</v>
      </c>
      <c r="B401" s="11" t="s">
        <v>51</v>
      </c>
      <c r="C401" s="11" t="s">
        <v>46</v>
      </c>
      <c r="D401" s="11">
        <v>1</v>
      </c>
      <c r="E401" s="11" t="str">
        <f t="shared" si="12"/>
        <v>Liste!OJ1</v>
      </c>
      <c r="F401" s="11">
        <v>400</v>
      </c>
      <c r="G401" s="11" t="s">
        <v>37</v>
      </c>
      <c r="H401" s="11" t="str">
        <f t="shared" si="13"/>
        <v>=INDEX(Liste;$E$2;400)</v>
      </c>
    </row>
    <row r="402" spans="1:8" x14ac:dyDescent="0.2">
      <c r="A402" s="11" t="s">
        <v>35</v>
      </c>
      <c r="B402" s="11" t="s">
        <v>51</v>
      </c>
      <c r="C402" s="11" t="s">
        <v>47</v>
      </c>
      <c r="D402" s="11">
        <v>1</v>
      </c>
      <c r="E402" s="11" t="str">
        <f t="shared" si="12"/>
        <v>Liste!OK1</v>
      </c>
      <c r="F402" s="11">
        <v>401</v>
      </c>
      <c r="G402" s="11" t="s">
        <v>37</v>
      </c>
      <c r="H402" s="11" t="str">
        <f t="shared" si="13"/>
        <v>=INDEX(Liste;$E$2;401)</v>
      </c>
    </row>
    <row r="403" spans="1:8" x14ac:dyDescent="0.2">
      <c r="A403" s="11" t="s">
        <v>35</v>
      </c>
      <c r="B403" s="11" t="s">
        <v>51</v>
      </c>
      <c r="C403" s="11" t="s">
        <v>48</v>
      </c>
      <c r="D403" s="11">
        <v>1</v>
      </c>
      <c r="E403" s="11" t="str">
        <f t="shared" si="12"/>
        <v>Liste!OL1</v>
      </c>
      <c r="F403" s="11">
        <v>402</v>
      </c>
      <c r="G403" s="11" t="s">
        <v>37</v>
      </c>
      <c r="H403" s="11" t="str">
        <f t="shared" si="13"/>
        <v>=INDEX(Liste;$E$2;402)</v>
      </c>
    </row>
    <row r="404" spans="1:8" x14ac:dyDescent="0.2">
      <c r="A404" s="11" t="s">
        <v>35</v>
      </c>
      <c r="B404" s="11" t="s">
        <v>51</v>
      </c>
      <c r="C404" s="11" t="s">
        <v>49</v>
      </c>
      <c r="D404" s="11">
        <v>1</v>
      </c>
      <c r="E404" s="11" t="str">
        <f t="shared" si="12"/>
        <v>Liste!OM1</v>
      </c>
      <c r="F404" s="11">
        <v>403</v>
      </c>
      <c r="G404" s="11" t="s">
        <v>37</v>
      </c>
      <c r="H404" s="11" t="str">
        <f t="shared" si="13"/>
        <v>=INDEX(Liste;$E$2;403)</v>
      </c>
    </row>
    <row r="405" spans="1:8" x14ac:dyDescent="0.2">
      <c r="A405" s="11" t="s">
        <v>35</v>
      </c>
      <c r="B405" s="11" t="s">
        <v>51</v>
      </c>
      <c r="C405" s="11" t="s">
        <v>50</v>
      </c>
      <c r="D405" s="11">
        <v>1</v>
      </c>
      <c r="E405" s="11" t="str">
        <f t="shared" si="12"/>
        <v>Liste!ON1</v>
      </c>
      <c r="F405" s="11">
        <v>404</v>
      </c>
      <c r="G405" s="11" t="s">
        <v>37</v>
      </c>
      <c r="H405" s="11" t="str">
        <f t="shared" si="13"/>
        <v>=INDEX(Liste;$E$2;404)</v>
      </c>
    </row>
    <row r="406" spans="1:8" x14ac:dyDescent="0.2">
      <c r="A406" s="11" t="s">
        <v>35</v>
      </c>
      <c r="B406" s="11" t="s">
        <v>51</v>
      </c>
      <c r="C406" s="11" t="s">
        <v>51</v>
      </c>
      <c r="D406" s="11">
        <v>1</v>
      </c>
      <c r="E406" s="11" t="str">
        <f t="shared" si="12"/>
        <v>Liste!OO1</v>
      </c>
      <c r="F406" s="11">
        <v>405</v>
      </c>
      <c r="G406" s="11" t="s">
        <v>37</v>
      </c>
      <c r="H406" s="11" t="str">
        <f t="shared" si="13"/>
        <v>=INDEX(Liste;$E$2;405)</v>
      </c>
    </row>
    <row r="407" spans="1:8" x14ac:dyDescent="0.2">
      <c r="A407" s="11" t="s">
        <v>35</v>
      </c>
      <c r="B407" s="11" t="s">
        <v>51</v>
      </c>
      <c r="C407" s="11" t="s">
        <v>52</v>
      </c>
      <c r="D407" s="11">
        <v>1</v>
      </c>
      <c r="E407" s="11" t="str">
        <f t="shared" si="12"/>
        <v>Liste!OP1</v>
      </c>
      <c r="F407" s="11">
        <v>406</v>
      </c>
      <c r="G407" s="11" t="s">
        <v>37</v>
      </c>
      <c r="H407" s="11" t="str">
        <f t="shared" si="13"/>
        <v>=INDEX(Liste;$E$2;406)</v>
      </c>
    </row>
    <row r="408" spans="1:8" x14ac:dyDescent="0.2">
      <c r="A408" s="11" t="s">
        <v>35</v>
      </c>
      <c r="B408" s="11" t="s">
        <v>51</v>
      </c>
      <c r="C408" s="11" t="s">
        <v>53</v>
      </c>
      <c r="D408" s="11">
        <v>1</v>
      </c>
      <c r="E408" s="11" t="str">
        <f t="shared" si="12"/>
        <v>Liste!OQ1</v>
      </c>
      <c r="F408" s="11">
        <v>407</v>
      </c>
      <c r="G408" s="11" t="s">
        <v>37</v>
      </c>
      <c r="H408" s="11" t="str">
        <f t="shared" si="13"/>
        <v>=INDEX(Liste;$E$2;407)</v>
      </c>
    </row>
    <row r="409" spans="1:8" x14ac:dyDescent="0.2">
      <c r="A409" s="11" t="s">
        <v>35</v>
      </c>
      <c r="B409" s="11" t="s">
        <v>51</v>
      </c>
      <c r="C409" s="11" t="s">
        <v>54</v>
      </c>
      <c r="D409" s="11">
        <v>1</v>
      </c>
      <c r="E409" s="11" t="str">
        <f t="shared" si="12"/>
        <v>Liste!OR1</v>
      </c>
      <c r="F409" s="11">
        <v>408</v>
      </c>
      <c r="G409" s="11" t="s">
        <v>37</v>
      </c>
      <c r="H409" s="11" t="str">
        <f t="shared" si="13"/>
        <v>=INDEX(Liste;$E$2;408)</v>
      </c>
    </row>
    <row r="410" spans="1:8" x14ac:dyDescent="0.2">
      <c r="A410" s="11" t="s">
        <v>35</v>
      </c>
      <c r="B410" s="11" t="s">
        <v>51</v>
      </c>
      <c r="C410" s="11" t="s">
        <v>55</v>
      </c>
      <c r="D410" s="11">
        <v>1</v>
      </c>
      <c r="E410" s="11" t="str">
        <f t="shared" si="12"/>
        <v>Liste!OS1</v>
      </c>
      <c r="F410" s="11">
        <v>409</v>
      </c>
      <c r="G410" s="11" t="s">
        <v>37</v>
      </c>
      <c r="H410" s="11" t="str">
        <f t="shared" si="13"/>
        <v>=INDEX(Liste;$E$2;409)</v>
      </c>
    </row>
    <row r="411" spans="1:8" x14ac:dyDescent="0.2">
      <c r="A411" s="11" t="s">
        <v>35</v>
      </c>
      <c r="B411" s="11" t="s">
        <v>51</v>
      </c>
      <c r="C411" s="11" t="s">
        <v>56</v>
      </c>
      <c r="D411" s="11">
        <v>1</v>
      </c>
      <c r="E411" s="11" t="str">
        <f t="shared" si="12"/>
        <v>Liste!OT1</v>
      </c>
      <c r="F411" s="11">
        <v>410</v>
      </c>
      <c r="G411" s="11" t="s">
        <v>37</v>
      </c>
      <c r="H411" s="11" t="str">
        <f t="shared" si="13"/>
        <v>=INDEX(Liste;$E$2;410)</v>
      </c>
    </row>
    <row r="412" spans="1:8" x14ac:dyDescent="0.2">
      <c r="A412" s="11" t="s">
        <v>35</v>
      </c>
      <c r="B412" s="11" t="s">
        <v>51</v>
      </c>
      <c r="C412" s="11" t="s">
        <v>57</v>
      </c>
      <c r="D412" s="11">
        <v>1</v>
      </c>
      <c r="E412" s="11" t="str">
        <f t="shared" si="12"/>
        <v>Liste!OU1</v>
      </c>
      <c r="F412" s="11">
        <v>411</v>
      </c>
      <c r="G412" s="11" t="s">
        <v>37</v>
      </c>
      <c r="H412" s="11" t="str">
        <f t="shared" si="13"/>
        <v>=INDEX(Liste;$E$2;411)</v>
      </c>
    </row>
    <row r="413" spans="1:8" x14ac:dyDescent="0.2">
      <c r="A413" s="11" t="s">
        <v>35</v>
      </c>
      <c r="B413" s="11" t="s">
        <v>51</v>
      </c>
      <c r="C413" s="11" t="s">
        <v>58</v>
      </c>
      <c r="D413" s="11">
        <v>1</v>
      </c>
      <c r="E413" s="11" t="str">
        <f t="shared" si="12"/>
        <v>Liste!OV1</v>
      </c>
      <c r="F413" s="11">
        <v>412</v>
      </c>
      <c r="G413" s="11" t="s">
        <v>37</v>
      </c>
      <c r="H413" s="11" t="str">
        <f t="shared" si="13"/>
        <v>=INDEX(Liste;$E$2;412)</v>
      </c>
    </row>
    <row r="414" spans="1:8" x14ac:dyDescent="0.2">
      <c r="A414" s="11" t="s">
        <v>35</v>
      </c>
      <c r="B414" s="11" t="s">
        <v>51</v>
      </c>
      <c r="C414" s="11" t="s">
        <v>59</v>
      </c>
      <c r="D414" s="11">
        <v>1</v>
      </c>
      <c r="E414" s="11" t="str">
        <f t="shared" ref="E414:E477" si="14">A414&amp;B414&amp;C414&amp;D414</f>
        <v>Liste!OW1</v>
      </c>
      <c r="F414" s="11">
        <v>413</v>
      </c>
      <c r="G414" s="11" t="s">
        <v>37</v>
      </c>
      <c r="H414" s="11" t="str">
        <f t="shared" ref="H414:H477" si="15">"="&amp;G414&amp;F414&amp;")"</f>
        <v>=INDEX(Liste;$E$2;413)</v>
      </c>
    </row>
    <row r="415" spans="1:8" x14ac:dyDescent="0.2">
      <c r="A415" s="11" t="s">
        <v>35</v>
      </c>
      <c r="B415" s="11" t="s">
        <v>51</v>
      </c>
      <c r="C415" s="11" t="s">
        <v>60</v>
      </c>
      <c r="D415" s="11">
        <v>1</v>
      </c>
      <c r="E415" s="11" t="str">
        <f t="shared" si="14"/>
        <v>Liste!OX1</v>
      </c>
      <c r="F415" s="11">
        <v>414</v>
      </c>
      <c r="G415" s="11" t="s">
        <v>37</v>
      </c>
      <c r="H415" s="11" t="str">
        <f t="shared" si="15"/>
        <v>=INDEX(Liste;$E$2;414)</v>
      </c>
    </row>
    <row r="416" spans="1:8" x14ac:dyDescent="0.2">
      <c r="A416" s="11" t="s">
        <v>35</v>
      </c>
      <c r="B416" s="11" t="s">
        <v>51</v>
      </c>
      <c r="C416" s="11" t="s">
        <v>61</v>
      </c>
      <c r="D416" s="11">
        <v>1</v>
      </c>
      <c r="E416" s="11" t="str">
        <f t="shared" si="14"/>
        <v>Liste!OY1</v>
      </c>
      <c r="F416" s="11">
        <v>415</v>
      </c>
      <c r="G416" s="11" t="s">
        <v>37</v>
      </c>
      <c r="H416" s="11" t="str">
        <f t="shared" si="15"/>
        <v>=INDEX(Liste;$E$2;415)</v>
      </c>
    </row>
    <row r="417" spans="1:8" x14ac:dyDescent="0.2">
      <c r="A417" s="11" t="s">
        <v>35</v>
      </c>
      <c r="B417" s="11" t="s">
        <v>51</v>
      </c>
      <c r="C417" s="11" t="s">
        <v>62</v>
      </c>
      <c r="D417" s="11">
        <v>1</v>
      </c>
      <c r="E417" s="11" t="str">
        <f t="shared" si="14"/>
        <v>Liste!OZ1</v>
      </c>
      <c r="F417" s="11">
        <v>416</v>
      </c>
      <c r="G417" s="11" t="s">
        <v>37</v>
      </c>
      <c r="H417" s="11" t="str">
        <f t="shared" si="15"/>
        <v>=INDEX(Liste;$E$2;416)</v>
      </c>
    </row>
    <row r="418" spans="1:8" x14ac:dyDescent="0.2">
      <c r="A418" s="11" t="s">
        <v>35</v>
      </c>
      <c r="B418" s="11" t="s">
        <v>52</v>
      </c>
      <c r="C418" s="11" t="s">
        <v>36</v>
      </c>
      <c r="D418" s="11">
        <v>1</v>
      </c>
      <c r="E418" s="11" t="str">
        <f t="shared" si="14"/>
        <v>Liste!PA1</v>
      </c>
      <c r="F418" s="11">
        <v>417</v>
      </c>
      <c r="G418" s="11" t="s">
        <v>37</v>
      </c>
      <c r="H418" s="11" t="str">
        <f t="shared" si="15"/>
        <v>=INDEX(Liste;$E$2;417)</v>
      </c>
    </row>
    <row r="419" spans="1:8" x14ac:dyDescent="0.2">
      <c r="A419" s="11" t="s">
        <v>35</v>
      </c>
      <c r="B419" s="11" t="s">
        <v>52</v>
      </c>
      <c r="C419" s="11" t="s">
        <v>38</v>
      </c>
      <c r="D419" s="11">
        <v>1</v>
      </c>
      <c r="E419" s="11" t="str">
        <f t="shared" si="14"/>
        <v>Liste!PB1</v>
      </c>
      <c r="F419" s="11">
        <v>418</v>
      </c>
      <c r="G419" s="11" t="s">
        <v>37</v>
      </c>
      <c r="H419" s="11" t="str">
        <f t="shared" si="15"/>
        <v>=INDEX(Liste;$E$2;418)</v>
      </c>
    </row>
    <row r="420" spans="1:8" x14ac:dyDescent="0.2">
      <c r="A420" s="11" t="s">
        <v>35</v>
      </c>
      <c r="B420" s="11" t="s">
        <v>52</v>
      </c>
      <c r="C420" s="11" t="s">
        <v>39</v>
      </c>
      <c r="D420" s="11">
        <v>1</v>
      </c>
      <c r="E420" s="11" t="str">
        <f t="shared" si="14"/>
        <v>Liste!PC1</v>
      </c>
      <c r="F420" s="11">
        <v>419</v>
      </c>
      <c r="G420" s="11" t="s">
        <v>37</v>
      </c>
      <c r="H420" s="11" t="str">
        <f t="shared" si="15"/>
        <v>=INDEX(Liste;$E$2;419)</v>
      </c>
    </row>
    <row r="421" spans="1:8" x14ac:dyDescent="0.2">
      <c r="A421" s="11" t="s">
        <v>35</v>
      </c>
      <c r="B421" s="11" t="s">
        <v>52</v>
      </c>
      <c r="C421" s="11" t="s">
        <v>40</v>
      </c>
      <c r="D421" s="11">
        <v>1</v>
      </c>
      <c r="E421" s="11" t="str">
        <f t="shared" si="14"/>
        <v>Liste!PD1</v>
      </c>
      <c r="F421" s="11">
        <v>420</v>
      </c>
      <c r="G421" s="11" t="s">
        <v>37</v>
      </c>
      <c r="H421" s="11" t="str">
        <f t="shared" si="15"/>
        <v>=INDEX(Liste;$E$2;420)</v>
      </c>
    </row>
    <row r="422" spans="1:8" x14ac:dyDescent="0.2">
      <c r="A422" s="11" t="s">
        <v>35</v>
      </c>
      <c r="B422" s="11" t="s">
        <v>52</v>
      </c>
      <c r="C422" s="11" t="s">
        <v>41</v>
      </c>
      <c r="D422" s="11">
        <v>1</v>
      </c>
      <c r="E422" s="11" t="str">
        <f t="shared" si="14"/>
        <v>Liste!PE1</v>
      </c>
      <c r="F422" s="11">
        <v>421</v>
      </c>
      <c r="G422" s="11" t="s">
        <v>37</v>
      </c>
      <c r="H422" s="11" t="str">
        <f t="shared" si="15"/>
        <v>=INDEX(Liste;$E$2;421)</v>
      </c>
    </row>
    <row r="423" spans="1:8" x14ac:dyDescent="0.2">
      <c r="A423" s="11" t="s">
        <v>35</v>
      </c>
      <c r="B423" s="11" t="s">
        <v>52</v>
      </c>
      <c r="C423" s="11" t="s">
        <v>42</v>
      </c>
      <c r="D423" s="11">
        <v>1</v>
      </c>
      <c r="E423" s="11" t="str">
        <f t="shared" si="14"/>
        <v>Liste!PF1</v>
      </c>
      <c r="F423" s="11">
        <v>422</v>
      </c>
      <c r="G423" s="11" t="s">
        <v>37</v>
      </c>
      <c r="H423" s="11" t="str">
        <f t="shared" si="15"/>
        <v>=INDEX(Liste;$E$2;422)</v>
      </c>
    </row>
    <row r="424" spans="1:8" x14ac:dyDescent="0.2">
      <c r="A424" s="11" t="s">
        <v>35</v>
      </c>
      <c r="B424" s="11" t="s">
        <v>52</v>
      </c>
      <c r="C424" s="11" t="s">
        <v>43</v>
      </c>
      <c r="D424" s="11">
        <v>1</v>
      </c>
      <c r="E424" s="11" t="str">
        <f t="shared" si="14"/>
        <v>Liste!PG1</v>
      </c>
      <c r="F424" s="11">
        <v>423</v>
      </c>
      <c r="G424" s="11" t="s">
        <v>37</v>
      </c>
      <c r="H424" s="11" t="str">
        <f t="shared" si="15"/>
        <v>=INDEX(Liste;$E$2;423)</v>
      </c>
    </row>
    <row r="425" spans="1:8" x14ac:dyDescent="0.2">
      <c r="A425" s="11" t="s">
        <v>35</v>
      </c>
      <c r="B425" s="11" t="s">
        <v>52</v>
      </c>
      <c r="C425" s="11" t="s">
        <v>44</v>
      </c>
      <c r="D425" s="11">
        <v>1</v>
      </c>
      <c r="E425" s="11" t="str">
        <f t="shared" si="14"/>
        <v>Liste!PH1</v>
      </c>
      <c r="F425" s="11">
        <v>424</v>
      </c>
      <c r="G425" s="11" t="s">
        <v>37</v>
      </c>
      <c r="H425" s="11" t="str">
        <f t="shared" si="15"/>
        <v>=INDEX(Liste;$E$2;424)</v>
      </c>
    </row>
    <row r="426" spans="1:8" x14ac:dyDescent="0.2">
      <c r="A426" s="11" t="s">
        <v>35</v>
      </c>
      <c r="B426" s="11" t="s">
        <v>52</v>
      </c>
      <c r="C426" s="11" t="s">
        <v>45</v>
      </c>
      <c r="D426" s="11">
        <v>1</v>
      </c>
      <c r="E426" s="11" t="str">
        <f t="shared" si="14"/>
        <v>Liste!PI1</v>
      </c>
      <c r="F426" s="11">
        <v>425</v>
      </c>
      <c r="G426" s="11" t="s">
        <v>37</v>
      </c>
      <c r="H426" s="11" t="str">
        <f t="shared" si="15"/>
        <v>=INDEX(Liste;$E$2;425)</v>
      </c>
    </row>
    <row r="427" spans="1:8" x14ac:dyDescent="0.2">
      <c r="A427" s="11" t="s">
        <v>35</v>
      </c>
      <c r="B427" s="11" t="s">
        <v>52</v>
      </c>
      <c r="C427" s="11" t="s">
        <v>46</v>
      </c>
      <c r="D427" s="11">
        <v>1</v>
      </c>
      <c r="E427" s="11" t="str">
        <f t="shared" si="14"/>
        <v>Liste!PJ1</v>
      </c>
      <c r="F427" s="11">
        <v>426</v>
      </c>
      <c r="G427" s="11" t="s">
        <v>37</v>
      </c>
      <c r="H427" s="11" t="str">
        <f t="shared" si="15"/>
        <v>=INDEX(Liste;$E$2;426)</v>
      </c>
    </row>
    <row r="428" spans="1:8" x14ac:dyDescent="0.2">
      <c r="A428" s="11" t="s">
        <v>35</v>
      </c>
      <c r="B428" s="11" t="s">
        <v>52</v>
      </c>
      <c r="C428" s="11" t="s">
        <v>47</v>
      </c>
      <c r="D428" s="11">
        <v>1</v>
      </c>
      <c r="E428" s="11" t="str">
        <f t="shared" si="14"/>
        <v>Liste!PK1</v>
      </c>
      <c r="F428" s="11">
        <v>427</v>
      </c>
      <c r="G428" s="11" t="s">
        <v>37</v>
      </c>
      <c r="H428" s="11" t="str">
        <f t="shared" si="15"/>
        <v>=INDEX(Liste;$E$2;427)</v>
      </c>
    </row>
    <row r="429" spans="1:8" x14ac:dyDescent="0.2">
      <c r="A429" s="11" t="s">
        <v>35</v>
      </c>
      <c r="B429" s="11" t="s">
        <v>52</v>
      </c>
      <c r="C429" s="11" t="s">
        <v>48</v>
      </c>
      <c r="D429" s="11">
        <v>1</v>
      </c>
      <c r="E429" s="11" t="str">
        <f t="shared" si="14"/>
        <v>Liste!PL1</v>
      </c>
      <c r="F429" s="11">
        <v>428</v>
      </c>
      <c r="G429" s="11" t="s">
        <v>37</v>
      </c>
      <c r="H429" s="11" t="str">
        <f t="shared" si="15"/>
        <v>=INDEX(Liste;$E$2;428)</v>
      </c>
    </row>
    <row r="430" spans="1:8" x14ac:dyDescent="0.2">
      <c r="A430" s="11" t="s">
        <v>35</v>
      </c>
      <c r="B430" s="11" t="s">
        <v>52</v>
      </c>
      <c r="C430" s="11" t="s">
        <v>49</v>
      </c>
      <c r="D430" s="11">
        <v>1</v>
      </c>
      <c r="E430" s="11" t="str">
        <f t="shared" si="14"/>
        <v>Liste!PM1</v>
      </c>
      <c r="F430" s="11">
        <v>429</v>
      </c>
      <c r="G430" s="11" t="s">
        <v>37</v>
      </c>
      <c r="H430" s="11" t="str">
        <f t="shared" si="15"/>
        <v>=INDEX(Liste;$E$2;429)</v>
      </c>
    </row>
    <row r="431" spans="1:8" x14ac:dyDescent="0.2">
      <c r="A431" s="11" t="s">
        <v>35</v>
      </c>
      <c r="B431" s="11" t="s">
        <v>52</v>
      </c>
      <c r="C431" s="11" t="s">
        <v>50</v>
      </c>
      <c r="D431" s="11">
        <v>1</v>
      </c>
      <c r="E431" s="11" t="str">
        <f t="shared" si="14"/>
        <v>Liste!PN1</v>
      </c>
      <c r="F431" s="11">
        <v>430</v>
      </c>
      <c r="G431" s="11" t="s">
        <v>37</v>
      </c>
      <c r="H431" s="11" t="str">
        <f t="shared" si="15"/>
        <v>=INDEX(Liste;$E$2;430)</v>
      </c>
    </row>
    <row r="432" spans="1:8" x14ac:dyDescent="0.2">
      <c r="A432" s="11" t="s">
        <v>35</v>
      </c>
      <c r="B432" s="11" t="s">
        <v>52</v>
      </c>
      <c r="C432" s="11" t="s">
        <v>51</v>
      </c>
      <c r="D432" s="11">
        <v>1</v>
      </c>
      <c r="E432" s="11" t="str">
        <f t="shared" si="14"/>
        <v>Liste!PO1</v>
      </c>
      <c r="F432" s="11">
        <v>431</v>
      </c>
      <c r="G432" s="11" t="s">
        <v>37</v>
      </c>
      <c r="H432" s="11" t="str">
        <f t="shared" si="15"/>
        <v>=INDEX(Liste;$E$2;431)</v>
      </c>
    </row>
    <row r="433" spans="1:8" x14ac:dyDescent="0.2">
      <c r="A433" s="11" t="s">
        <v>35</v>
      </c>
      <c r="B433" s="11" t="s">
        <v>52</v>
      </c>
      <c r="C433" s="11" t="s">
        <v>52</v>
      </c>
      <c r="D433" s="11">
        <v>1</v>
      </c>
      <c r="E433" s="11" t="str">
        <f t="shared" si="14"/>
        <v>Liste!PP1</v>
      </c>
      <c r="F433" s="11">
        <v>432</v>
      </c>
      <c r="G433" s="11" t="s">
        <v>37</v>
      </c>
      <c r="H433" s="11" t="str">
        <f t="shared" si="15"/>
        <v>=INDEX(Liste;$E$2;432)</v>
      </c>
    </row>
    <row r="434" spans="1:8" x14ac:dyDescent="0.2">
      <c r="A434" s="11" t="s">
        <v>35</v>
      </c>
      <c r="B434" s="11" t="s">
        <v>52</v>
      </c>
      <c r="C434" s="11" t="s">
        <v>53</v>
      </c>
      <c r="D434" s="11">
        <v>1</v>
      </c>
      <c r="E434" s="11" t="str">
        <f t="shared" si="14"/>
        <v>Liste!PQ1</v>
      </c>
      <c r="F434" s="11">
        <v>433</v>
      </c>
      <c r="G434" s="11" t="s">
        <v>37</v>
      </c>
      <c r="H434" s="11" t="str">
        <f t="shared" si="15"/>
        <v>=INDEX(Liste;$E$2;433)</v>
      </c>
    </row>
    <row r="435" spans="1:8" x14ac:dyDescent="0.2">
      <c r="A435" s="11" t="s">
        <v>35</v>
      </c>
      <c r="B435" s="11" t="s">
        <v>52</v>
      </c>
      <c r="C435" s="11" t="s">
        <v>54</v>
      </c>
      <c r="D435" s="11">
        <v>1</v>
      </c>
      <c r="E435" s="11" t="str">
        <f t="shared" si="14"/>
        <v>Liste!PR1</v>
      </c>
      <c r="F435" s="11">
        <v>434</v>
      </c>
      <c r="G435" s="11" t="s">
        <v>37</v>
      </c>
      <c r="H435" s="11" t="str">
        <f t="shared" si="15"/>
        <v>=INDEX(Liste;$E$2;434)</v>
      </c>
    </row>
    <row r="436" spans="1:8" x14ac:dyDescent="0.2">
      <c r="A436" s="11" t="s">
        <v>35</v>
      </c>
      <c r="B436" s="11" t="s">
        <v>52</v>
      </c>
      <c r="C436" s="11" t="s">
        <v>55</v>
      </c>
      <c r="D436" s="11">
        <v>1</v>
      </c>
      <c r="E436" s="11" t="str">
        <f t="shared" si="14"/>
        <v>Liste!PS1</v>
      </c>
      <c r="F436" s="11">
        <v>435</v>
      </c>
      <c r="G436" s="11" t="s">
        <v>37</v>
      </c>
      <c r="H436" s="11" t="str">
        <f t="shared" si="15"/>
        <v>=INDEX(Liste;$E$2;435)</v>
      </c>
    </row>
    <row r="437" spans="1:8" x14ac:dyDescent="0.2">
      <c r="A437" s="11" t="s">
        <v>35</v>
      </c>
      <c r="B437" s="11" t="s">
        <v>52</v>
      </c>
      <c r="C437" s="11" t="s">
        <v>56</v>
      </c>
      <c r="D437" s="11">
        <v>1</v>
      </c>
      <c r="E437" s="11" t="str">
        <f t="shared" si="14"/>
        <v>Liste!PT1</v>
      </c>
      <c r="F437" s="11">
        <v>436</v>
      </c>
      <c r="G437" s="11" t="s">
        <v>37</v>
      </c>
      <c r="H437" s="11" t="str">
        <f t="shared" si="15"/>
        <v>=INDEX(Liste;$E$2;436)</v>
      </c>
    </row>
    <row r="438" spans="1:8" x14ac:dyDescent="0.2">
      <c r="A438" s="11" t="s">
        <v>35</v>
      </c>
      <c r="B438" s="11" t="s">
        <v>52</v>
      </c>
      <c r="C438" s="11" t="s">
        <v>57</v>
      </c>
      <c r="D438" s="11">
        <v>1</v>
      </c>
      <c r="E438" s="11" t="str">
        <f t="shared" si="14"/>
        <v>Liste!PU1</v>
      </c>
      <c r="F438" s="11">
        <v>437</v>
      </c>
      <c r="G438" s="11" t="s">
        <v>37</v>
      </c>
      <c r="H438" s="11" t="str">
        <f t="shared" si="15"/>
        <v>=INDEX(Liste;$E$2;437)</v>
      </c>
    </row>
    <row r="439" spans="1:8" x14ac:dyDescent="0.2">
      <c r="A439" s="11" t="s">
        <v>35</v>
      </c>
      <c r="B439" s="11" t="s">
        <v>52</v>
      </c>
      <c r="C439" s="11" t="s">
        <v>58</v>
      </c>
      <c r="D439" s="11">
        <v>1</v>
      </c>
      <c r="E439" s="11" t="str">
        <f t="shared" si="14"/>
        <v>Liste!PV1</v>
      </c>
      <c r="F439" s="11">
        <v>438</v>
      </c>
      <c r="G439" s="11" t="s">
        <v>37</v>
      </c>
      <c r="H439" s="11" t="str">
        <f t="shared" si="15"/>
        <v>=INDEX(Liste;$E$2;438)</v>
      </c>
    </row>
    <row r="440" spans="1:8" x14ac:dyDescent="0.2">
      <c r="A440" s="11" t="s">
        <v>35</v>
      </c>
      <c r="B440" s="11" t="s">
        <v>52</v>
      </c>
      <c r="C440" s="11" t="s">
        <v>59</v>
      </c>
      <c r="D440" s="11">
        <v>1</v>
      </c>
      <c r="E440" s="11" t="str">
        <f t="shared" si="14"/>
        <v>Liste!PW1</v>
      </c>
      <c r="F440" s="11">
        <v>439</v>
      </c>
      <c r="G440" s="11" t="s">
        <v>37</v>
      </c>
      <c r="H440" s="11" t="str">
        <f t="shared" si="15"/>
        <v>=INDEX(Liste;$E$2;439)</v>
      </c>
    </row>
    <row r="441" spans="1:8" x14ac:dyDescent="0.2">
      <c r="A441" s="11" t="s">
        <v>35</v>
      </c>
      <c r="B441" s="11" t="s">
        <v>52</v>
      </c>
      <c r="C441" s="11" t="s">
        <v>60</v>
      </c>
      <c r="D441" s="11">
        <v>1</v>
      </c>
      <c r="E441" s="11" t="str">
        <f t="shared" si="14"/>
        <v>Liste!PX1</v>
      </c>
      <c r="F441" s="11">
        <v>440</v>
      </c>
      <c r="G441" s="11" t="s">
        <v>37</v>
      </c>
      <c r="H441" s="11" t="str">
        <f t="shared" si="15"/>
        <v>=INDEX(Liste;$E$2;440)</v>
      </c>
    </row>
    <row r="442" spans="1:8" x14ac:dyDescent="0.2">
      <c r="A442" s="11" t="s">
        <v>35</v>
      </c>
      <c r="B442" s="11" t="s">
        <v>52</v>
      </c>
      <c r="C442" s="11" t="s">
        <v>61</v>
      </c>
      <c r="D442" s="11">
        <v>1</v>
      </c>
      <c r="E442" s="11" t="str">
        <f t="shared" si="14"/>
        <v>Liste!PY1</v>
      </c>
      <c r="F442" s="11">
        <v>441</v>
      </c>
      <c r="G442" s="11" t="s">
        <v>37</v>
      </c>
      <c r="H442" s="11" t="str">
        <f t="shared" si="15"/>
        <v>=INDEX(Liste;$E$2;441)</v>
      </c>
    </row>
    <row r="443" spans="1:8" x14ac:dyDescent="0.2">
      <c r="A443" s="11" t="s">
        <v>35</v>
      </c>
      <c r="B443" s="11" t="s">
        <v>52</v>
      </c>
      <c r="C443" s="11" t="s">
        <v>62</v>
      </c>
      <c r="D443" s="11">
        <v>1</v>
      </c>
      <c r="E443" s="11" t="str">
        <f t="shared" si="14"/>
        <v>Liste!PZ1</v>
      </c>
      <c r="F443" s="11">
        <v>442</v>
      </c>
      <c r="G443" s="11" t="s">
        <v>37</v>
      </c>
      <c r="H443" s="11" t="str">
        <f t="shared" si="15"/>
        <v>=INDEX(Liste;$E$2;442)</v>
      </c>
    </row>
    <row r="444" spans="1:8" x14ac:dyDescent="0.2">
      <c r="A444" s="11" t="s">
        <v>35</v>
      </c>
      <c r="B444" s="11" t="s">
        <v>53</v>
      </c>
      <c r="C444" s="11" t="s">
        <v>36</v>
      </c>
      <c r="D444" s="11">
        <v>1</v>
      </c>
      <c r="E444" s="11" t="str">
        <f t="shared" si="14"/>
        <v>Liste!QA1</v>
      </c>
      <c r="F444" s="11">
        <v>443</v>
      </c>
      <c r="G444" s="11" t="s">
        <v>37</v>
      </c>
      <c r="H444" s="11" t="str">
        <f t="shared" si="15"/>
        <v>=INDEX(Liste;$E$2;443)</v>
      </c>
    </row>
    <row r="445" spans="1:8" x14ac:dyDescent="0.2">
      <c r="A445" s="11" t="s">
        <v>35</v>
      </c>
      <c r="B445" s="11" t="s">
        <v>53</v>
      </c>
      <c r="C445" s="11" t="s">
        <v>38</v>
      </c>
      <c r="D445" s="11">
        <v>1</v>
      </c>
      <c r="E445" s="11" t="str">
        <f t="shared" si="14"/>
        <v>Liste!QB1</v>
      </c>
      <c r="F445" s="11">
        <v>444</v>
      </c>
      <c r="G445" s="11" t="s">
        <v>37</v>
      </c>
      <c r="H445" s="11" t="str">
        <f t="shared" si="15"/>
        <v>=INDEX(Liste;$E$2;444)</v>
      </c>
    </row>
    <row r="446" spans="1:8" x14ac:dyDescent="0.2">
      <c r="A446" s="11" t="s">
        <v>35</v>
      </c>
      <c r="B446" s="11" t="s">
        <v>53</v>
      </c>
      <c r="C446" s="11" t="s">
        <v>39</v>
      </c>
      <c r="D446" s="11">
        <v>1</v>
      </c>
      <c r="E446" s="11" t="str">
        <f t="shared" si="14"/>
        <v>Liste!QC1</v>
      </c>
      <c r="F446" s="11">
        <v>445</v>
      </c>
      <c r="G446" s="11" t="s">
        <v>37</v>
      </c>
      <c r="H446" s="11" t="str">
        <f t="shared" si="15"/>
        <v>=INDEX(Liste;$E$2;445)</v>
      </c>
    </row>
    <row r="447" spans="1:8" x14ac:dyDescent="0.2">
      <c r="A447" s="11" t="s">
        <v>35</v>
      </c>
      <c r="B447" s="11" t="s">
        <v>53</v>
      </c>
      <c r="C447" s="11" t="s">
        <v>40</v>
      </c>
      <c r="D447" s="11">
        <v>1</v>
      </c>
      <c r="E447" s="11" t="str">
        <f t="shared" si="14"/>
        <v>Liste!QD1</v>
      </c>
      <c r="F447" s="11">
        <v>446</v>
      </c>
      <c r="G447" s="11" t="s">
        <v>37</v>
      </c>
      <c r="H447" s="11" t="str">
        <f t="shared" si="15"/>
        <v>=INDEX(Liste;$E$2;446)</v>
      </c>
    </row>
    <row r="448" spans="1:8" x14ac:dyDescent="0.2">
      <c r="A448" s="11" t="s">
        <v>35</v>
      </c>
      <c r="B448" s="11" t="s">
        <v>53</v>
      </c>
      <c r="C448" s="11" t="s">
        <v>41</v>
      </c>
      <c r="D448" s="11">
        <v>1</v>
      </c>
      <c r="E448" s="11" t="str">
        <f t="shared" si="14"/>
        <v>Liste!QE1</v>
      </c>
      <c r="F448" s="11">
        <v>447</v>
      </c>
      <c r="G448" s="11" t="s">
        <v>37</v>
      </c>
      <c r="H448" s="11" t="str">
        <f t="shared" si="15"/>
        <v>=INDEX(Liste;$E$2;447)</v>
      </c>
    </row>
    <row r="449" spans="1:8" x14ac:dyDescent="0.2">
      <c r="A449" s="11" t="s">
        <v>35</v>
      </c>
      <c r="B449" s="11" t="s">
        <v>53</v>
      </c>
      <c r="C449" s="11" t="s">
        <v>42</v>
      </c>
      <c r="D449" s="11">
        <v>1</v>
      </c>
      <c r="E449" s="11" t="str">
        <f t="shared" si="14"/>
        <v>Liste!QF1</v>
      </c>
      <c r="F449" s="11">
        <v>448</v>
      </c>
      <c r="G449" s="11" t="s">
        <v>37</v>
      </c>
      <c r="H449" s="11" t="str">
        <f t="shared" si="15"/>
        <v>=INDEX(Liste;$E$2;448)</v>
      </c>
    </row>
    <row r="450" spans="1:8" x14ac:dyDescent="0.2">
      <c r="A450" s="11" t="s">
        <v>35</v>
      </c>
      <c r="B450" s="11" t="s">
        <v>53</v>
      </c>
      <c r="C450" s="11" t="s">
        <v>43</v>
      </c>
      <c r="D450" s="11">
        <v>1</v>
      </c>
      <c r="E450" s="11" t="str">
        <f t="shared" si="14"/>
        <v>Liste!QG1</v>
      </c>
      <c r="F450" s="11">
        <v>449</v>
      </c>
      <c r="G450" s="11" t="s">
        <v>37</v>
      </c>
      <c r="H450" s="11" t="str">
        <f t="shared" si="15"/>
        <v>=INDEX(Liste;$E$2;449)</v>
      </c>
    </row>
    <row r="451" spans="1:8" x14ac:dyDescent="0.2">
      <c r="A451" s="11" t="s">
        <v>35</v>
      </c>
      <c r="B451" s="11" t="s">
        <v>53</v>
      </c>
      <c r="C451" s="11" t="s">
        <v>44</v>
      </c>
      <c r="D451" s="11">
        <v>1</v>
      </c>
      <c r="E451" s="11" t="str">
        <f t="shared" si="14"/>
        <v>Liste!QH1</v>
      </c>
      <c r="F451" s="11">
        <v>450</v>
      </c>
      <c r="G451" s="11" t="s">
        <v>37</v>
      </c>
      <c r="H451" s="11" t="str">
        <f t="shared" si="15"/>
        <v>=INDEX(Liste;$E$2;450)</v>
      </c>
    </row>
    <row r="452" spans="1:8" x14ac:dyDescent="0.2">
      <c r="A452" s="11" t="s">
        <v>35</v>
      </c>
      <c r="B452" s="11" t="s">
        <v>53</v>
      </c>
      <c r="C452" s="11" t="s">
        <v>45</v>
      </c>
      <c r="D452" s="11">
        <v>1</v>
      </c>
      <c r="E452" s="11" t="str">
        <f t="shared" si="14"/>
        <v>Liste!QI1</v>
      </c>
      <c r="F452" s="11">
        <v>451</v>
      </c>
      <c r="G452" s="11" t="s">
        <v>37</v>
      </c>
      <c r="H452" s="11" t="str">
        <f t="shared" si="15"/>
        <v>=INDEX(Liste;$E$2;451)</v>
      </c>
    </row>
    <row r="453" spans="1:8" x14ac:dyDescent="0.2">
      <c r="A453" s="11" t="s">
        <v>35</v>
      </c>
      <c r="B453" s="11" t="s">
        <v>53</v>
      </c>
      <c r="C453" s="11" t="s">
        <v>46</v>
      </c>
      <c r="D453" s="11">
        <v>1</v>
      </c>
      <c r="E453" s="11" t="str">
        <f t="shared" si="14"/>
        <v>Liste!QJ1</v>
      </c>
      <c r="F453" s="11">
        <v>452</v>
      </c>
      <c r="G453" s="11" t="s">
        <v>37</v>
      </c>
      <c r="H453" s="11" t="str">
        <f t="shared" si="15"/>
        <v>=INDEX(Liste;$E$2;452)</v>
      </c>
    </row>
    <row r="454" spans="1:8" x14ac:dyDescent="0.2">
      <c r="A454" s="11" t="s">
        <v>35</v>
      </c>
      <c r="B454" s="11" t="s">
        <v>53</v>
      </c>
      <c r="C454" s="11" t="s">
        <v>47</v>
      </c>
      <c r="D454" s="11">
        <v>1</v>
      </c>
      <c r="E454" s="11" t="str">
        <f t="shared" si="14"/>
        <v>Liste!QK1</v>
      </c>
      <c r="F454" s="11">
        <v>453</v>
      </c>
      <c r="G454" s="11" t="s">
        <v>37</v>
      </c>
      <c r="H454" s="11" t="str">
        <f t="shared" si="15"/>
        <v>=INDEX(Liste;$E$2;453)</v>
      </c>
    </row>
    <row r="455" spans="1:8" x14ac:dyDescent="0.2">
      <c r="A455" s="11" t="s">
        <v>35</v>
      </c>
      <c r="B455" s="11" t="s">
        <v>53</v>
      </c>
      <c r="C455" s="11" t="s">
        <v>48</v>
      </c>
      <c r="D455" s="11">
        <v>1</v>
      </c>
      <c r="E455" s="11" t="str">
        <f t="shared" si="14"/>
        <v>Liste!QL1</v>
      </c>
      <c r="F455" s="11">
        <v>454</v>
      </c>
      <c r="G455" s="11" t="s">
        <v>37</v>
      </c>
      <c r="H455" s="11" t="str">
        <f t="shared" si="15"/>
        <v>=INDEX(Liste;$E$2;454)</v>
      </c>
    </row>
    <row r="456" spans="1:8" x14ac:dyDescent="0.2">
      <c r="A456" s="11" t="s">
        <v>35</v>
      </c>
      <c r="B456" s="11" t="s">
        <v>53</v>
      </c>
      <c r="C456" s="11" t="s">
        <v>49</v>
      </c>
      <c r="D456" s="11">
        <v>1</v>
      </c>
      <c r="E456" s="11" t="str">
        <f t="shared" si="14"/>
        <v>Liste!QM1</v>
      </c>
      <c r="F456" s="11">
        <v>455</v>
      </c>
      <c r="G456" s="11" t="s">
        <v>37</v>
      </c>
      <c r="H456" s="11" t="str">
        <f t="shared" si="15"/>
        <v>=INDEX(Liste;$E$2;455)</v>
      </c>
    </row>
    <row r="457" spans="1:8" x14ac:dyDescent="0.2">
      <c r="A457" s="11" t="s">
        <v>35</v>
      </c>
      <c r="B457" s="11" t="s">
        <v>53</v>
      </c>
      <c r="C457" s="11" t="s">
        <v>50</v>
      </c>
      <c r="D457" s="11">
        <v>1</v>
      </c>
      <c r="E457" s="11" t="str">
        <f t="shared" si="14"/>
        <v>Liste!QN1</v>
      </c>
      <c r="F457" s="11">
        <v>456</v>
      </c>
      <c r="G457" s="11" t="s">
        <v>37</v>
      </c>
      <c r="H457" s="11" t="str">
        <f t="shared" si="15"/>
        <v>=INDEX(Liste;$E$2;456)</v>
      </c>
    </row>
    <row r="458" spans="1:8" x14ac:dyDescent="0.2">
      <c r="A458" s="11" t="s">
        <v>35</v>
      </c>
      <c r="B458" s="11" t="s">
        <v>53</v>
      </c>
      <c r="C458" s="11" t="s">
        <v>51</v>
      </c>
      <c r="D458" s="11">
        <v>1</v>
      </c>
      <c r="E458" s="11" t="str">
        <f t="shared" si="14"/>
        <v>Liste!QO1</v>
      </c>
      <c r="F458" s="11">
        <v>457</v>
      </c>
      <c r="G458" s="11" t="s">
        <v>37</v>
      </c>
      <c r="H458" s="11" t="str">
        <f t="shared" si="15"/>
        <v>=INDEX(Liste;$E$2;457)</v>
      </c>
    </row>
    <row r="459" spans="1:8" x14ac:dyDescent="0.2">
      <c r="A459" s="11" t="s">
        <v>35</v>
      </c>
      <c r="B459" s="11" t="s">
        <v>53</v>
      </c>
      <c r="C459" s="11" t="s">
        <v>52</v>
      </c>
      <c r="D459" s="11">
        <v>1</v>
      </c>
      <c r="E459" s="11" t="str">
        <f t="shared" si="14"/>
        <v>Liste!QP1</v>
      </c>
      <c r="F459" s="11">
        <v>458</v>
      </c>
      <c r="G459" s="11" t="s">
        <v>37</v>
      </c>
      <c r="H459" s="11" t="str">
        <f t="shared" si="15"/>
        <v>=INDEX(Liste;$E$2;458)</v>
      </c>
    </row>
    <row r="460" spans="1:8" x14ac:dyDescent="0.2">
      <c r="A460" s="11" t="s">
        <v>35</v>
      </c>
      <c r="B460" s="11" t="s">
        <v>53</v>
      </c>
      <c r="C460" s="11" t="s">
        <v>53</v>
      </c>
      <c r="D460" s="11">
        <v>1</v>
      </c>
      <c r="E460" s="11" t="str">
        <f t="shared" si="14"/>
        <v>Liste!QQ1</v>
      </c>
      <c r="F460" s="11">
        <v>459</v>
      </c>
      <c r="G460" s="11" t="s">
        <v>37</v>
      </c>
      <c r="H460" s="11" t="str">
        <f t="shared" si="15"/>
        <v>=INDEX(Liste;$E$2;459)</v>
      </c>
    </row>
    <row r="461" spans="1:8" x14ac:dyDescent="0.2">
      <c r="A461" s="11" t="s">
        <v>35</v>
      </c>
      <c r="B461" s="11" t="s">
        <v>53</v>
      </c>
      <c r="C461" s="11" t="s">
        <v>54</v>
      </c>
      <c r="D461" s="11">
        <v>1</v>
      </c>
      <c r="E461" s="11" t="str">
        <f t="shared" si="14"/>
        <v>Liste!QR1</v>
      </c>
      <c r="F461" s="11">
        <v>460</v>
      </c>
      <c r="G461" s="11" t="s">
        <v>37</v>
      </c>
      <c r="H461" s="11" t="str">
        <f t="shared" si="15"/>
        <v>=INDEX(Liste;$E$2;460)</v>
      </c>
    </row>
    <row r="462" spans="1:8" x14ac:dyDescent="0.2">
      <c r="A462" s="11" t="s">
        <v>35</v>
      </c>
      <c r="B462" s="11" t="s">
        <v>53</v>
      </c>
      <c r="C462" s="11" t="s">
        <v>55</v>
      </c>
      <c r="D462" s="11">
        <v>1</v>
      </c>
      <c r="E462" s="11" t="str">
        <f t="shared" si="14"/>
        <v>Liste!QS1</v>
      </c>
      <c r="F462" s="11">
        <v>461</v>
      </c>
      <c r="G462" s="11" t="s">
        <v>37</v>
      </c>
      <c r="H462" s="11" t="str">
        <f t="shared" si="15"/>
        <v>=INDEX(Liste;$E$2;461)</v>
      </c>
    </row>
    <row r="463" spans="1:8" x14ac:dyDescent="0.2">
      <c r="A463" s="11" t="s">
        <v>35</v>
      </c>
      <c r="B463" s="11" t="s">
        <v>53</v>
      </c>
      <c r="C463" s="11" t="s">
        <v>56</v>
      </c>
      <c r="D463" s="11">
        <v>1</v>
      </c>
      <c r="E463" s="11" t="str">
        <f t="shared" si="14"/>
        <v>Liste!QT1</v>
      </c>
      <c r="F463" s="11">
        <v>462</v>
      </c>
      <c r="G463" s="11" t="s">
        <v>37</v>
      </c>
      <c r="H463" s="11" t="str">
        <f t="shared" si="15"/>
        <v>=INDEX(Liste;$E$2;462)</v>
      </c>
    </row>
    <row r="464" spans="1:8" x14ac:dyDescent="0.2">
      <c r="A464" s="11" t="s">
        <v>35</v>
      </c>
      <c r="B464" s="11" t="s">
        <v>53</v>
      </c>
      <c r="C464" s="11" t="s">
        <v>57</v>
      </c>
      <c r="D464" s="11">
        <v>1</v>
      </c>
      <c r="E464" s="11" t="str">
        <f t="shared" si="14"/>
        <v>Liste!QU1</v>
      </c>
      <c r="F464" s="11">
        <v>463</v>
      </c>
      <c r="G464" s="11" t="s">
        <v>37</v>
      </c>
      <c r="H464" s="11" t="str">
        <f t="shared" si="15"/>
        <v>=INDEX(Liste;$E$2;463)</v>
      </c>
    </row>
    <row r="465" spans="1:8" x14ac:dyDescent="0.2">
      <c r="A465" s="11" t="s">
        <v>35</v>
      </c>
      <c r="B465" s="11" t="s">
        <v>53</v>
      </c>
      <c r="C465" s="11" t="s">
        <v>58</v>
      </c>
      <c r="D465" s="11">
        <v>1</v>
      </c>
      <c r="E465" s="11" t="str">
        <f t="shared" si="14"/>
        <v>Liste!QV1</v>
      </c>
      <c r="F465" s="11">
        <v>464</v>
      </c>
      <c r="G465" s="11" t="s">
        <v>37</v>
      </c>
      <c r="H465" s="11" t="str">
        <f t="shared" si="15"/>
        <v>=INDEX(Liste;$E$2;464)</v>
      </c>
    </row>
    <row r="466" spans="1:8" x14ac:dyDescent="0.2">
      <c r="A466" s="11" t="s">
        <v>35</v>
      </c>
      <c r="B466" s="11" t="s">
        <v>53</v>
      </c>
      <c r="C466" s="11" t="s">
        <v>59</v>
      </c>
      <c r="D466" s="11">
        <v>1</v>
      </c>
      <c r="E466" s="11" t="str">
        <f t="shared" si="14"/>
        <v>Liste!QW1</v>
      </c>
      <c r="F466" s="11">
        <v>465</v>
      </c>
      <c r="G466" s="11" t="s">
        <v>37</v>
      </c>
      <c r="H466" s="11" t="str">
        <f t="shared" si="15"/>
        <v>=INDEX(Liste;$E$2;465)</v>
      </c>
    </row>
    <row r="467" spans="1:8" x14ac:dyDescent="0.2">
      <c r="A467" s="11" t="s">
        <v>35</v>
      </c>
      <c r="B467" s="11" t="s">
        <v>53</v>
      </c>
      <c r="C467" s="11" t="s">
        <v>60</v>
      </c>
      <c r="D467" s="11">
        <v>1</v>
      </c>
      <c r="E467" s="11" t="str">
        <f t="shared" si="14"/>
        <v>Liste!QX1</v>
      </c>
      <c r="F467" s="11">
        <v>466</v>
      </c>
      <c r="G467" s="11" t="s">
        <v>37</v>
      </c>
      <c r="H467" s="11" t="str">
        <f t="shared" si="15"/>
        <v>=INDEX(Liste;$E$2;466)</v>
      </c>
    </row>
    <row r="468" spans="1:8" x14ac:dyDescent="0.2">
      <c r="A468" s="11" t="s">
        <v>35</v>
      </c>
      <c r="B468" s="11" t="s">
        <v>53</v>
      </c>
      <c r="C468" s="11" t="s">
        <v>61</v>
      </c>
      <c r="D468" s="11">
        <v>1</v>
      </c>
      <c r="E468" s="11" t="str">
        <f t="shared" si="14"/>
        <v>Liste!QY1</v>
      </c>
      <c r="F468" s="11">
        <v>467</v>
      </c>
      <c r="G468" s="11" t="s">
        <v>37</v>
      </c>
      <c r="H468" s="11" t="str">
        <f t="shared" si="15"/>
        <v>=INDEX(Liste;$E$2;467)</v>
      </c>
    </row>
    <row r="469" spans="1:8" x14ac:dyDescent="0.2">
      <c r="A469" s="11" t="s">
        <v>35</v>
      </c>
      <c r="B469" s="11" t="s">
        <v>53</v>
      </c>
      <c r="C469" s="11" t="s">
        <v>62</v>
      </c>
      <c r="D469" s="11">
        <v>1</v>
      </c>
      <c r="E469" s="11" t="str">
        <f t="shared" si="14"/>
        <v>Liste!QZ1</v>
      </c>
      <c r="F469" s="11">
        <v>468</v>
      </c>
      <c r="G469" s="11" t="s">
        <v>37</v>
      </c>
      <c r="H469" s="11" t="str">
        <f t="shared" si="15"/>
        <v>=INDEX(Liste;$E$2;468)</v>
      </c>
    </row>
    <row r="470" spans="1:8" x14ac:dyDescent="0.2">
      <c r="A470" s="11" t="s">
        <v>35</v>
      </c>
      <c r="B470" s="11" t="s">
        <v>54</v>
      </c>
      <c r="C470" s="11" t="s">
        <v>36</v>
      </c>
      <c r="D470" s="11">
        <v>1</v>
      </c>
      <c r="E470" s="11" t="str">
        <f t="shared" si="14"/>
        <v>Liste!RA1</v>
      </c>
      <c r="F470" s="11">
        <v>469</v>
      </c>
      <c r="G470" s="11" t="s">
        <v>37</v>
      </c>
      <c r="H470" s="11" t="str">
        <f t="shared" si="15"/>
        <v>=INDEX(Liste;$E$2;469)</v>
      </c>
    </row>
    <row r="471" spans="1:8" x14ac:dyDescent="0.2">
      <c r="A471" s="11" t="s">
        <v>35</v>
      </c>
      <c r="B471" s="11" t="s">
        <v>54</v>
      </c>
      <c r="C471" s="11" t="s">
        <v>38</v>
      </c>
      <c r="D471" s="11">
        <v>1</v>
      </c>
      <c r="E471" s="11" t="str">
        <f t="shared" si="14"/>
        <v>Liste!RB1</v>
      </c>
      <c r="F471" s="11">
        <v>470</v>
      </c>
      <c r="G471" s="11" t="s">
        <v>37</v>
      </c>
      <c r="H471" s="11" t="str">
        <f t="shared" si="15"/>
        <v>=INDEX(Liste;$E$2;470)</v>
      </c>
    </row>
    <row r="472" spans="1:8" x14ac:dyDescent="0.2">
      <c r="A472" s="11" t="s">
        <v>35</v>
      </c>
      <c r="B472" s="11" t="s">
        <v>54</v>
      </c>
      <c r="C472" s="11" t="s">
        <v>39</v>
      </c>
      <c r="D472" s="11">
        <v>1</v>
      </c>
      <c r="E472" s="11" t="str">
        <f t="shared" si="14"/>
        <v>Liste!RC1</v>
      </c>
      <c r="F472" s="11">
        <v>471</v>
      </c>
      <c r="G472" s="11" t="s">
        <v>37</v>
      </c>
      <c r="H472" s="11" t="str">
        <f t="shared" si="15"/>
        <v>=INDEX(Liste;$E$2;471)</v>
      </c>
    </row>
    <row r="473" spans="1:8" x14ac:dyDescent="0.2">
      <c r="A473" s="11" t="s">
        <v>35</v>
      </c>
      <c r="B473" s="11" t="s">
        <v>54</v>
      </c>
      <c r="C473" s="11" t="s">
        <v>40</v>
      </c>
      <c r="D473" s="11">
        <v>1</v>
      </c>
      <c r="E473" s="11" t="str">
        <f t="shared" si="14"/>
        <v>Liste!RD1</v>
      </c>
      <c r="F473" s="11">
        <v>472</v>
      </c>
      <c r="G473" s="11" t="s">
        <v>37</v>
      </c>
      <c r="H473" s="11" t="str">
        <f t="shared" si="15"/>
        <v>=INDEX(Liste;$E$2;472)</v>
      </c>
    </row>
    <row r="474" spans="1:8" x14ac:dyDescent="0.2">
      <c r="A474" s="11" t="s">
        <v>35</v>
      </c>
      <c r="B474" s="11" t="s">
        <v>54</v>
      </c>
      <c r="C474" s="11" t="s">
        <v>41</v>
      </c>
      <c r="D474" s="11">
        <v>1</v>
      </c>
      <c r="E474" s="11" t="str">
        <f t="shared" si="14"/>
        <v>Liste!RE1</v>
      </c>
      <c r="F474" s="11">
        <v>473</v>
      </c>
      <c r="G474" s="11" t="s">
        <v>37</v>
      </c>
      <c r="H474" s="11" t="str">
        <f t="shared" si="15"/>
        <v>=INDEX(Liste;$E$2;473)</v>
      </c>
    </row>
    <row r="475" spans="1:8" x14ac:dyDescent="0.2">
      <c r="A475" s="11" t="s">
        <v>35</v>
      </c>
      <c r="B475" s="11" t="s">
        <v>54</v>
      </c>
      <c r="C475" s="11" t="s">
        <v>42</v>
      </c>
      <c r="D475" s="11">
        <v>1</v>
      </c>
      <c r="E475" s="11" t="str">
        <f t="shared" si="14"/>
        <v>Liste!RF1</v>
      </c>
      <c r="F475" s="11">
        <v>474</v>
      </c>
      <c r="G475" s="11" t="s">
        <v>37</v>
      </c>
      <c r="H475" s="11" t="str">
        <f t="shared" si="15"/>
        <v>=INDEX(Liste;$E$2;474)</v>
      </c>
    </row>
    <row r="476" spans="1:8" x14ac:dyDescent="0.2">
      <c r="A476" s="11" t="s">
        <v>35</v>
      </c>
      <c r="B476" s="11" t="s">
        <v>54</v>
      </c>
      <c r="C476" s="11" t="s">
        <v>43</v>
      </c>
      <c r="D476" s="11">
        <v>1</v>
      </c>
      <c r="E476" s="11" t="str">
        <f t="shared" si="14"/>
        <v>Liste!RG1</v>
      </c>
      <c r="F476" s="11">
        <v>475</v>
      </c>
      <c r="G476" s="11" t="s">
        <v>37</v>
      </c>
      <c r="H476" s="11" t="str">
        <f t="shared" si="15"/>
        <v>=INDEX(Liste;$E$2;475)</v>
      </c>
    </row>
    <row r="477" spans="1:8" x14ac:dyDescent="0.2">
      <c r="A477" s="11" t="s">
        <v>35</v>
      </c>
      <c r="B477" s="11" t="s">
        <v>54</v>
      </c>
      <c r="C477" s="11" t="s">
        <v>44</v>
      </c>
      <c r="D477" s="11">
        <v>1</v>
      </c>
      <c r="E477" s="11" t="str">
        <f t="shared" si="14"/>
        <v>Liste!RH1</v>
      </c>
      <c r="F477" s="11">
        <v>476</v>
      </c>
      <c r="G477" s="11" t="s">
        <v>37</v>
      </c>
      <c r="H477" s="11" t="str">
        <f t="shared" si="15"/>
        <v>=INDEX(Liste;$E$2;476)</v>
      </c>
    </row>
    <row r="478" spans="1:8" x14ac:dyDescent="0.2">
      <c r="A478" s="11" t="s">
        <v>35</v>
      </c>
      <c r="B478" s="11" t="s">
        <v>54</v>
      </c>
      <c r="C478" s="11" t="s">
        <v>45</v>
      </c>
      <c r="D478" s="11">
        <v>1</v>
      </c>
      <c r="E478" s="11" t="str">
        <f t="shared" ref="E478:E541" si="16">A478&amp;B478&amp;C478&amp;D478</f>
        <v>Liste!RI1</v>
      </c>
      <c r="F478" s="11">
        <v>477</v>
      </c>
      <c r="G478" s="11" t="s">
        <v>37</v>
      </c>
      <c r="H478" s="11" t="str">
        <f t="shared" ref="H478:H541" si="17">"="&amp;G478&amp;F478&amp;")"</f>
        <v>=INDEX(Liste;$E$2;477)</v>
      </c>
    </row>
    <row r="479" spans="1:8" x14ac:dyDescent="0.2">
      <c r="A479" s="11" t="s">
        <v>35</v>
      </c>
      <c r="B479" s="11" t="s">
        <v>54</v>
      </c>
      <c r="C479" s="11" t="s">
        <v>46</v>
      </c>
      <c r="D479" s="11">
        <v>1</v>
      </c>
      <c r="E479" s="11" t="str">
        <f t="shared" si="16"/>
        <v>Liste!RJ1</v>
      </c>
      <c r="F479" s="11">
        <v>478</v>
      </c>
      <c r="G479" s="11" t="s">
        <v>37</v>
      </c>
      <c r="H479" s="11" t="str">
        <f t="shared" si="17"/>
        <v>=INDEX(Liste;$E$2;478)</v>
      </c>
    </row>
    <row r="480" spans="1:8" x14ac:dyDescent="0.2">
      <c r="A480" s="11" t="s">
        <v>35</v>
      </c>
      <c r="B480" s="11" t="s">
        <v>54</v>
      </c>
      <c r="C480" s="11" t="s">
        <v>47</v>
      </c>
      <c r="D480" s="11">
        <v>1</v>
      </c>
      <c r="E480" s="11" t="str">
        <f t="shared" si="16"/>
        <v>Liste!RK1</v>
      </c>
      <c r="F480" s="11">
        <v>479</v>
      </c>
      <c r="G480" s="11" t="s">
        <v>37</v>
      </c>
      <c r="H480" s="11" t="str">
        <f t="shared" si="17"/>
        <v>=INDEX(Liste;$E$2;479)</v>
      </c>
    </row>
    <row r="481" spans="1:8" x14ac:dyDescent="0.2">
      <c r="A481" s="11" t="s">
        <v>35</v>
      </c>
      <c r="B481" s="11" t="s">
        <v>54</v>
      </c>
      <c r="C481" s="11" t="s">
        <v>48</v>
      </c>
      <c r="D481" s="11">
        <v>1</v>
      </c>
      <c r="E481" s="11" t="str">
        <f t="shared" si="16"/>
        <v>Liste!RL1</v>
      </c>
      <c r="F481" s="11">
        <v>480</v>
      </c>
      <c r="G481" s="11" t="s">
        <v>37</v>
      </c>
      <c r="H481" s="11" t="str">
        <f t="shared" si="17"/>
        <v>=INDEX(Liste;$E$2;480)</v>
      </c>
    </row>
    <row r="482" spans="1:8" x14ac:dyDescent="0.2">
      <c r="A482" s="11" t="s">
        <v>35</v>
      </c>
      <c r="B482" s="11" t="s">
        <v>54</v>
      </c>
      <c r="C482" s="11" t="s">
        <v>49</v>
      </c>
      <c r="D482" s="11">
        <v>1</v>
      </c>
      <c r="E482" s="11" t="str">
        <f t="shared" si="16"/>
        <v>Liste!RM1</v>
      </c>
      <c r="F482" s="11">
        <v>481</v>
      </c>
      <c r="G482" s="11" t="s">
        <v>37</v>
      </c>
      <c r="H482" s="11" t="str">
        <f t="shared" si="17"/>
        <v>=INDEX(Liste;$E$2;481)</v>
      </c>
    </row>
    <row r="483" spans="1:8" x14ac:dyDescent="0.2">
      <c r="A483" s="11" t="s">
        <v>35</v>
      </c>
      <c r="B483" s="11" t="s">
        <v>54</v>
      </c>
      <c r="C483" s="11" t="s">
        <v>50</v>
      </c>
      <c r="D483" s="11">
        <v>1</v>
      </c>
      <c r="E483" s="11" t="str">
        <f t="shared" si="16"/>
        <v>Liste!RN1</v>
      </c>
      <c r="F483" s="11">
        <v>482</v>
      </c>
      <c r="G483" s="11" t="s">
        <v>37</v>
      </c>
      <c r="H483" s="11" t="str">
        <f t="shared" si="17"/>
        <v>=INDEX(Liste;$E$2;482)</v>
      </c>
    </row>
    <row r="484" spans="1:8" x14ac:dyDescent="0.2">
      <c r="A484" s="11" t="s">
        <v>35</v>
      </c>
      <c r="B484" s="11" t="s">
        <v>54</v>
      </c>
      <c r="C484" s="11" t="s">
        <v>51</v>
      </c>
      <c r="D484" s="11">
        <v>1</v>
      </c>
      <c r="E484" s="11" t="str">
        <f t="shared" si="16"/>
        <v>Liste!RO1</v>
      </c>
      <c r="F484" s="11">
        <v>483</v>
      </c>
      <c r="G484" s="11" t="s">
        <v>37</v>
      </c>
      <c r="H484" s="11" t="str">
        <f t="shared" si="17"/>
        <v>=INDEX(Liste;$E$2;483)</v>
      </c>
    </row>
    <row r="485" spans="1:8" x14ac:dyDescent="0.2">
      <c r="A485" s="11" t="s">
        <v>35</v>
      </c>
      <c r="B485" s="11" t="s">
        <v>54</v>
      </c>
      <c r="C485" s="11" t="s">
        <v>52</v>
      </c>
      <c r="D485" s="11">
        <v>1</v>
      </c>
      <c r="E485" s="11" t="str">
        <f t="shared" si="16"/>
        <v>Liste!RP1</v>
      </c>
      <c r="F485" s="11">
        <v>484</v>
      </c>
      <c r="G485" s="11" t="s">
        <v>37</v>
      </c>
      <c r="H485" s="11" t="str">
        <f t="shared" si="17"/>
        <v>=INDEX(Liste;$E$2;484)</v>
      </c>
    </row>
    <row r="486" spans="1:8" x14ac:dyDescent="0.2">
      <c r="A486" s="11" t="s">
        <v>35</v>
      </c>
      <c r="B486" s="11" t="s">
        <v>54</v>
      </c>
      <c r="C486" s="11" t="s">
        <v>53</v>
      </c>
      <c r="D486" s="11">
        <v>1</v>
      </c>
      <c r="E486" s="11" t="str">
        <f t="shared" si="16"/>
        <v>Liste!RQ1</v>
      </c>
      <c r="F486" s="11">
        <v>485</v>
      </c>
      <c r="G486" s="11" t="s">
        <v>37</v>
      </c>
      <c r="H486" s="11" t="str">
        <f t="shared" si="17"/>
        <v>=INDEX(Liste;$E$2;485)</v>
      </c>
    </row>
    <row r="487" spans="1:8" x14ac:dyDescent="0.2">
      <c r="A487" s="11" t="s">
        <v>35</v>
      </c>
      <c r="B487" s="11" t="s">
        <v>54</v>
      </c>
      <c r="C487" s="11" t="s">
        <v>54</v>
      </c>
      <c r="D487" s="11">
        <v>1</v>
      </c>
      <c r="E487" s="11" t="str">
        <f t="shared" si="16"/>
        <v>Liste!RR1</v>
      </c>
      <c r="F487" s="11">
        <v>486</v>
      </c>
      <c r="G487" s="11" t="s">
        <v>37</v>
      </c>
      <c r="H487" s="11" t="str">
        <f t="shared" si="17"/>
        <v>=INDEX(Liste;$E$2;486)</v>
      </c>
    </row>
    <row r="488" spans="1:8" x14ac:dyDescent="0.2">
      <c r="A488" s="11" t="s">
        <v>35</v>
      </c>
      <c r="B488" s="11" t="s">
        <v>54</v>
      </c>
      <c r="C488" s="11" t="s">
        <v>55</v>
      </c>
      <c r="D488" s="11">
        <v>1</v>
      </c>
      <c r="E488" s="11" t="str">
        <f t="shared" si="16"/>
        <v>Liste!RS1</v>
      </c>
      <c r="F488" s="11">
        <v>487</v>
      </c>
      <c r="G488" s="11" t="s">
        <v>37</v>
      </c>
      <c r="H488" s="11" t="str">
        <f t="shared" si="17"/>
        <v>=INDEX(Liste;$E$2;487)</v>
      </c>
    </row>
    <row r="489" spans="1:8" x14ac:dyDescent="0.2">
      <c r="A489" s="11" t="s">
        <v>35</v>
      </c>
      <c r="B489" s="11" t="s">
        <v>54</v>
      </c>
      <c r="C489" s="11" t="s">
        <v>56</v>
      </c>
      <c r="D489" s="11">
        <v>1</v>
      </c>
      <c r="E489" s="11" t="str">
        <f t="shared" si="16"/>
        <v>Liste!RT1</v>
      </c>
      <c r="F489" s="11">
        <v>488</v>
      </c>
      <c r="G489" s="11" t="s">
        <v>37</v>
      </c>
      <c r="H489" s="11" t="str">
        <f t="shared" si="17"/>
        <v>=INDEX(Liste;$E$2;488)</v>
      </c>
    </row>
    <row r="490" spans="1:8" x14ac:dyDescent="0.2">
      <c r="A490" s="11" t="s">
        <v>35</v>
      </c>
      <c r="B490" s="11" t="s">
        <v>54</v>
      </c>
      <c r="C490" s="11" t="s">
        <v>57</v>
      </c>
      <c r="D490" s="11">
        <v>1</v>
      </c>
      <c r="E490" s="11" t="str">
        <f t="shared" si="16"/>
        <v>Liste!RU1</v>
      </c>
      <c r="F490" s="11">
        <v>489</v>
      </c>
      <c r="G490" s="11" t="s">
        <v>37</v>
      </c>
      <c r="H490" s="11" t="str">
        <f t="shared" si="17"/>
        <v>=INDEX(Liste;$E$2;489)</v>
      </c>
    </row>
    <row r="491" spans="1:8" x14ac:dyDescent="0.2">
      <c r="A491" s="11" t="s">
        <v>35</v>
      </c>
      <c r="B491" s="11" t="s">
        <v>54</v>
      </c>
      <c r="C491" s="11" t="s">
        <v>58</v>
      </c>
      <c r="D491" s="11">
        <v>1</v>
      </c>
      <c r="E491" s="11" t="str">
        <f t="shared" si="16"/>
        <v>Liste!RV1</v>
      </c>
      <c r="F491" s="11">
        <v>490</v>
      </c>
      <c r="G491" s="11" t="s">
        <v>37</v>
      </c>
      <c r="H491" s="11" t="str">
        <f t="shared" si="17"/>
        <v>=INDEX(Liste;$E$2;490)</v>
      </c>
    </row>
    <row r="492" spans="1:8" x14ac:dyDescent="0.2">
      <c r="A492" s="11" t="s">
        <v>35</v>
      </c>
      <c r="B492" s="11" t="s">
        <v>54</v>
      </c>
      <c r="C492" s="11" t="s">
        <v>59</v>
      </c>
      <c r="D492" s="11">
        <v>1</v>
      </c>
      <c r="E492" s="11" t="str">
        <f t="shared" si="16"/>
        <v>Liste!RW1</v>
      </c>
      <c r="F492" s="11">
        <v>491</v>
      </c>
      <c r="G492" s="11" t="s">
        <v>37</v>
      </c>
      <c r="H492" s="11" t="str">
        <f t="shared" si="17"/>
        <v>=INDEX(Liste;$E$2;491)</v>
      </c>
    </row>
    <row r="493" spans="1:8" x14ac:dyDescent="0.2">
      <c r="A493" s="11" t="s">
        <v>35</v>
      </c>
      <c r="B493" s="11" t="s">
        <v>54</v>
      </c>
      <c r="C493" s="11" t="s">
        <v>60</v>
      </c>
      <c r="D493" s="11">
        <v>1</v>
      </c>
      <c r="E493" s="11" t="str">
        <f t="shared" si="16"/>
        <v>Liste!RX1</v>
      </c>
      <c r="F493" s="11">
        <v>492</v>
      </c>
      <c r="G493" s="11" t="s">
        <v>37</v>
      </c>
      <c r="H493" s="11" t="str">
        <f t="shared" si="17"/>
        <v>=INDEX(Liste;$E$2;492)</v>
      </c>
    </row>
    <row r="494" spans="1:8" x14ac:dyDescent="0.2">
      <c r="A494" s="11" t="s">
        <v>35</v>
      </c>
      <c r="B494" s="11" t="s">
        <v>54</v>
      </c>
      <c r="C494" s="11" t="s">
        <v>61</v>
      </c>
      <c r="D494" s="11">
        <v>1</v>
      </c>
      <c r="E494" s="11" t="str">
        <f t="shared" si="16"/>
        <v>Liste!RY1</v>
      </c>
      <c r="F494" s="11">
        <v>493</v>
      </c>
      <c r="G494" s="11" t="s">
        <v>37</v>
      </c>
      <c r="H494" s="11" t="str">
        <f t="shared" si="17"/>
        <v>=INDEX(Liste;$E$2;493)</v>
      </c>
    </row>
    <row r="495" spans="1:8" x14ac:dyDescent="0.2">
      <c r="A495" s="11" t="s">
        <v>35</v>
      </c>
      <c r="B495" s="11" t="s">
        <v>54</v>
      </c>
      <c r="C495" s="11" t="s">
        <v>62</v>
      </c>
      <c r="D495" s="11">
        <v>1</v>
      </c>
      <c r="E495" s="11" t="str">
        <f t="shared" si="16"/>
        <v>Liste!RZ1</v>
      </c>
      <c r="F495" s="11">
        <v>494</v>
      </c>
      <c r="G495" s="11" t="s">
        <v>37</v>
      </c>
      <c r="H495" s="11" t="str">
        <f t="shared" si="17"/>
        <v>=INDEX(Liste;$E$2;494)</v>
      </c>
    </row>
    <row r="496" spans="1:8" x14ac:dyDescent="0.2">
      <c r="A496" s="11" t="s">
        <v>35</v>
      </c>
      <c r="B496" s="11" t="s">
        <v>55</v>
      </c>
      <c r="C496" s="11" t="s">
        <v>36</v>
      </c>
      <c r="D496" s="11">
        <v>1</v>
      </c>
      <c r="E496" s="11" t="str">
        <f t="shared" si="16"/>
        <v>Liste!SA1</v>
      </c>
      <c r="F496" s="11">
        <v>495</v>
      </c>
      <c r="G496" s="11" t="s">
        <v>37</v>
      </c>
      <c r="H496" s="11" t="str">
        <f t="shared" si="17"/>
        <v>=INDEX(Liste;$E$2;495)</v>
      </c>
    </row>
    <row r="497" spans="1:8" x14ac:dyDescent="0.2">
      <c r="A497" s="11" t="s">
        <v>35</v>
      </c>
      <c r="B497" s="11" t="s">
        <v>55</v>
      </c>
      <c r="C497" s="11" t="s">
        <v>38</v>
      </c>
      <c r="D497" s="11">
        <v>1</v>
      </c>
      <c r="E497" s="11" t="str">
        <f t="shared" si="16"/>
        <v>Liste!SB1</v>
      </c>
      <c r="F497" s="11">
        <v>496</v>
      </c>
      <c r="G497" s="11" t="s">
        <v>37</v>
      </c>
      <c r="H497" s="11" t="str">
        <f t="shared" si="17"/>
        <v>=INDEX(Liste;$E$2;496)</v>
      </c>
    </row>
    <row r="498" spans="1:8" x14ac:dyDescent="0.2">
      <c r="A498" s="11" t="s">
        <v>35</v>
      </c>
      <c r="B498" s="11" t="s">
        <v>55</v>
      </c>
      <c r="C498" s="11" t="s">
        <v>39</v>
      </c>
      <c r="D498" s="11">
        <v>1</v>
      </c>
      <c r="E498" s="11" t="str">
        <f t="shared" si="16"/>
        <v>Liste!SC1</v>
      </c>
      <c r="F498" s="11">
        <v>497</v>
      </c>
      <c r="G498" s="11" t="s">
        <v>37</v>
      </c>
      <c r="H498" s="11" t="str">
        <f t="shared" si="17"/>
        <v>=INDEX(Liste;$E$2;497)</v>
      </c>
    </row>
    <row r="499" spans="1:8" x14ac:dyDescent="0.2">
      <c r="A499" s="11" t="s">
        <v>35</v>
      </c>
      <c r="B499" s="11" t="s">
        <v>55</v>
      </c>
      <c r="C499" s="11" t="s">
        <v>40</v>
      </c>
      <c r="D499" s="11">
        <v>1</v>
      </c>
      <c r="E499" s="11" t="str">
        <f t="shared" si="16"/>
        <v>Liste!SD1</v>
      </c>
      <c r="F499" s="11">
        <v>498</v>
      </c>
      <c r="G499" s="11" t="s">
        <v>37</v>
      </c>
      <c r="H499" s="11" t="str">
        <f t="shared" si="17"/>
        <v>=INDEX(Liste;$E$2;498)</v>
      </c>
    </row>
    <row r="500" spans="1:8" x14ac:dyDescent="0.2">
      <c r="A500" s="11" t="s">
        <v>35</v>
      </c>
      <c r="B500" s="11" t="s">
        <v>55</v>
      </c>
      <c r="C500" s="11" t="s">
        <v>41</v>
      </c>
      <c r="D500" s="11">
        <v>1</v>
      </c>
      <c r="E500" s="11" t="str">
        <f t="shared" si="16"/>
        <v>Liste!SE1</v>
      </c>
      <c r="F500" s="11">
        <v>499</v>
      </c>
      <c r="G500" s="11" t="s">
        <v>37</v>
      </c>
      <c r="H500" s="11" t="str">
        <f t="shared" si="17"/>
        <v>=INDEX(Liste;$E$2;499)</v>
      </c>
    </row>
    <row r="501" spans="1:8" x14ac:dyDescent="0.2">
      <c r="A501" s="11" t="s">
        <v>35</v>
      </c>
      <c r="B501" s="11" t="s">
        <v>55</v>
      </c>
      <c r="C501" s="11" t="s">
        <v>42</v>
      </c>
      <c r="D501" s="11">
        <v>1</v>
      </c>
      <c r="E501" s="11" t="str">
        <f t="shared" si="16"/>
        <v>Liste!SF1</v>
      </c>
      <c r="F501" s="11">
        <v>500</v>
      </c>
      <c r="G501" s="11" t="s">
        <v>37</v>
      </c>
      <c r="H501" s="11" t="str">
        <f t="shared" si="17"/>
        <v>=INDEX(Liste;$E$2;500)</v>
      </c>
    </row>
    <row r="502" spans="1:8" x14ac:dyDescent="0.2">
      <c r="A502" s="11" t="s">
        <v>35</v>
      </c>
      <c r="B502" s="11" t="s">
        <v>55</v>
      </c>
      <c r="C502" s="11" t="s">
        <v>43</v>
      </c>
      <c r="D502" s="11">
        <v>1</v>
      </c>
      <c r="E502" s="11" t="str">
        <f t="shared" si="16"/>
        <v>Liste!SG1</v>
      </c>
      <c r="F502" s="11">
        <v>501</v>
      </c>
      <c r="G502" s="11" t="s">
        <v>37</v>
      </c>
      <c r="H502" s="11" t="str">
        <f t="shared" si="17"/>
        <v>=INDEX(Liste;$E$2;501)</v>
      </c>
    </row>
    <row r="503" spans="1:8" x14ac:dyDescent="0.2">
      <c r="A503" s="11" t="s">
        <v>35</v>
      </c>
      <c r="B503" s="11" t="s">
        <v>55</v>
      </c>
      <c r="C503" s="11" t="s">
        <v>44</v>
      </c>
      <c r="D503" s="11">
        <v>1</v>
      </c>
      <c r="E503" s="11" t="str">
        <f t="shared" si="16"/>
        <v>Liste!SH1</v>
      </c>
      <c r="F503" s="11">
        <v>502</v>
      </c>
      <c r="G503" s="11" t="s">
        <v>37</v>
      </c>
      <c r="H503" s="11" t="str">
        <f t="shared" si="17"/>
        <v>=INDEX(Liste;$E$2;502)</v>
      </c>
    </row>
    <row r="504" spans="1:8" x14ac:dyDescent="0.2">
      <c r="A504" s="11" t="s">
        <v>35</v>
      </c>
      <c r="B504" s="11" t="s">
        <v>55</v>
      </c>
      <c r="C504" s="11" t="s">
        <v>45</v>
      </c>
      <c r="D504" s="11">
        <v>1</v>
      </c>
      <c r="E504" s="11" t="str">
        <f t="shared" si="16"/>
        <v>Liste!SI1</v>
      </c>
      <c r="F504" s="11">
        <v>503</v>
      </c>
      <c r="G504" s="11" t="s">
        <v>37</v>
      </c>
      <c r="H504" s="11" t="str">
        <f t="shared" si="17"/>
        <v>=INDEX(Liste;$E$2;503)</v>
      </c>
    </row>
    <row r="505" spans="1:8" x14ac:dyDescent="0.2">
      <c r="A505" s="11" t="s">
        <v>35</v>
      </c>
      <c r="B505" s="11" t="s">
        <v>55</v>
      </c>
      <c r="C505" s="11" t="s">
        <v>46</v>
      </c>
      <c r="D505" s="11">
        <v>1</v>
      </c>
      <c r="E505" s="11" t="str">
        <f t="shared" si="16"/>
        <v>Liste!SJ1</v>
      </c>
      <c r="F505" s="11">
        <v>504</v>
      </c>
      <c r="G505" s="11" t="s">
        <v>37</v>
      </c>
      <c r="H505" s="11" t="str">
        <f t="shared" si="17"/>
        <v>=INDEX(Liste;$E$2;504)</v>
      </c>
    </row>
    <row r="506" spans="1:8" x14ac:dyDescent="0.2">
      <c r="A506" s="11" t="s">
        <v>35</v>
      </c>
      <c r="B506" s="11" t="s">
        <v>55</v>
      </c>
      <c r="C506" s="11" t="s">
        <v>47</v>
      </c>
      <c r="D506" s="11">
        <v>1</v>
      </c>
      <c r="E506" s="11" t="str">
        <f t="shared" si="16"/>
        <v>Liste!SK1</v>
      </c>
      <c r="F506" s="11">
        <v>505</v>
      </c>
      <c r="G506" s="11" t="s">
        <v>37</v>
      </c>
      <c r="H506" s="11" t="str">
        <f t="shared" si="17"/>
        <v>=INDEX(Liste;$E$2;505)</v>
      </c>
    </row>
    <row r="507" spans="1:8" x14ac:dyDescent="0.2">
      <c r="A507" s="11" t="s">
        <v>35</v>
      </c>
      <c r="B507" s="11" t="s">
        <v>55</v>
      </c>
      <c r="C507" s="11" t="s">
        <v>48</v>
      </c>
      <c r="D507" s="11">
        <v>1</v>
      </c>
      <c r="E507" s="11" t="str">
        <f t="shared" si="16"/>
        <v>Liste!SL1</v>
      </c>
      <c r="F507" s="11">
        <v>506</v>
      </c>
      <c r="G507" s="11" t="s">
        <v>37</v>
      </c>
      <c r="H507" s="11" t="str">
        <f t="shared" si="17"/>
        <v>=INDEX(Liste;$E$2;506)</v>
      </c>
    </row>
    <row r="508" spans="1:8" x14ac:dyDescent="0.2">
      <c r="A508" s="11" t="s">
        <v>35</v>
      </c>
      <c r="B508" s="11" t="s">
        <v>55</v>
      </c>
      <c r="C508" s="11" t="s">
        <v>49</v>
      </c>
      <c r="D508" s="11">
        <v>1</v>
      </c>
      <c r="E508" s="11" t="str">
        <f t="shared" si="16"/>
        <v>Liste!SM1</v>
      </c>
      <c r="F508" s="11">
        <v>507</v>
      </c>
      <c r="G508" s="11" t="s">
        <v>37</v>
      </c>
      <c r="H508" s="11" t="str">
        <f t="shared" si="17"/>
        <v>=INDEX(Liste;$E$2;507)</v>
      </c>
    </row>
    <row r="509" spans="1:8" x14ac:dyDescent="0.2">
      <c r="A509" s="11" t="s">
        <v>35</v>
      </c>
      <c r="B509" s="11" t="s">
        <v>55</v>
      </c>
      <c r="C509" s="11" t="s">
        <v>50</v>
      </c>
      <c r="D509" s="11">
        <v>1</v>
      </c>
      <c r="E509" s="11" t="str">
        <f t="shared" si="16"/>
        <v>Liste!SN1</v>
      </c>
      <c r="F509" s="11">
        <v>508</v>
      </c>
      <c r="G509" s="11" t="s">
        <v>37</v>
      </c>
      <c r="H509" s="11" t="str">
        <f t="shared" si="17"/>
        <v>=INDEX(Liste;$E$2;508)</v>
      </c>
    </row>
    <row r="510" spans="1:8" x14ac:dyDescent="0.2">
      <c r="A510" s="11" t="s">
        <v>35</v>
      </c>
      <c r="B510" s="11" t="s">
        <v>55</v>
      </c>
      <c r="C510" s="11" t="s">
        <v>51</v>
      </c>
      <c r="D510" s="11">
        <v>1</v>
      </c>
      <c r="E510" s="11" t="str">
        <f t="shared" si="16"/>
        <v>Liste!SO1</v>
      </c>
      <c r="F510" s="11">
        <v>509</v>
      </c>
      <c r="G510" s="11" t="s">
        <v>37</v>
      </c>
      <c r="H510" s="11" t="str">
        <f t="shared" si="17"/>
        <v>=INDEX(Liste;$E$2;509)</v>
      </c>
    </row>
    <row r="511" spans="1:8" x14ac:dyDescent="0.2">
      <c r="A511" s="11" t="s">
        <v>35</v>
      </c>
      <c r="B511" s="11" t="s">
        <v>55</v>
      </c>
      <c r="C511" s="11" t="s">
        <v>52</v>
      </c>
      <c r="D511" s="11">
        <v>1</v>
      </c>
      <c r="E511" s="11" t="str">
        <f t="shared" si="16"/>
        <v>Liste!SP1</v>
      </c>
      <c r="F511" s="11">
        <v>510</v>
      </c>
      <c r="G511" s="11" t="s">
        <v>37</v>
      </c>
      <c r="H511" s="11" t="str">
        <f t="shared" si="17"/>
        <v>=INDEX(Liste;$E$2;510)</v>
      </c>
    </row>
    <row r="512" spans="1:8" x14ac:dyDescent="0.2">
      <c r="A512" s="11" t="s">
        <v>35</v>
      </c>
      <c r="B512" s="11" t="s">
        <v>55</v>
      </c>
      <c r="C512" s="11" t="s">
        <v>53</v>
      </c>
      <c r="D512" s="11">
        <v>1</v>
      </c>
      <c r="E512" s="11" t="str">
        <f t="shared" si="16"/>
        <v>Liste!SQ1</v>
      </c>
      <c r="F512" s="11">
        <v>511</v>
      </c>
      <c r="G512" s="11" t="s">
        <v>37</v>
      </c>
      <c r="H512" s="11" t="str">
        <f t="shared" si="17"/>
        <v>=INDEX(Liste;$E$2;511)</v>
      </c>
    </row>
    <row r="513" spans="1:8" x14ac:dyDescent="0.2">
      <c r="A513" s="11" t="s">
        <v>35</v>
      </c>
      <c r="B513" s="11" t="s">
        <v>55</v>
      </c>
      <c r="C513" s="11" t="s">
        <v>54</v>
      </c>
      <c r="D513" s="11">
        <v>1</v>
      </c>
      <c r="E513" s="11" t="str">
        <f t="shared" si="16"/>
        <v>Liste!SR1</v>
      </c>
      <c r="F513" s="11">
        <v>512</v>
      </c>
      <c r="G513" s="11" t="s">
        <v>37</v>
      </c>
      <c r="H513" s="11" t="str">
        <f t="shared" si="17"/>
        <v>=INDEX(Liste;$E$2;512)</v>
      </c>
    </row>
    <row r="514" spans="1:8" x14ac:dyDescent="0.2">
      <c r="A514" s="11" t="s">
        <v>35</v>
      </c>
      <c r="B514" s="11" t="s">
        <v>55</v>
      </c>
      <c r="C514" s="11" t="s">
        <v>55</v>
      </c>
      <c r="D514" s="11">
        <v>1</v>
      </c>
      <c r="E514" s="11" t="str">
        <f t="shared" si="16"/>
        <v>Liste!SS1</v>
      </c>
      <c r="F514" s="11">
        <v>513</v>
      </c>
      <c r="G514" s="11" t="s">
        <v>37</v>
      </c>
      <c r="H514" s="11" t="str">
        <f t="shared" si="17"/>
        <v>=INDEX(Liste;$E$2;513)</v>
      </c>
    </row>
    <row r="515" spans="1:8" x14ac:dyDescent="0.2">
      <c r="A515" s="11" t="s">
        <v>35</v>
      </c>
      <c r="B515" s="11" t="s">
        <v>55</v>
      </c>
      <c r="C515" s="11" t="s">
        <v>56</v>
      </c>
      <c r="D515" s="11">
        <v>1</v>
      </c>
      <c r="E515" s="11" t="str">
        <f t="shared" si="16"/>
        <v>Liste!ST1</v>
      </c>
      <c r="F515" s="11">
        <v>514</v>
      </c>
      <c r="G515" s="11" t="s">
        <v>37</v>
      </c>
      <c r="H515" s="11" t="str">
        <f t="shared" si="17"/>
        <v>=INDEX(Liste;$E$2;514)</v>
      </c>
    </row>
    <row r="516" spans="1:8" x14ac:dyDescent="0.2">
      <c r="A516" s="11" t="s">
        <v>35</v>
      </c>
      <c r="B516" s="11" t="s">
        <v>55</v>
      </c>
      <c r="C516" s="11" t="s">
        <v>57</v>
      </c>
      <c r="D516" s="11">
        <v>1</v>
      </c>
      <c r="E516" s="11" t="str">
        <f t="shared" si="16"/>
        <v>Liste!SU1</v>
      </c>
      <c r="F516" s="11">
        <v>515</v>
      </c>
      <c r="G516" s="11" t="s">
        <v>37</v>
      </c>
      <c r="H516" s="11" t="str">
        <f t="shared" si="17"/>
        <v>=INDEX(Liste;$E$2;515)</v>
      </c>
    </row>
    <row r="517" spans="1:8" x14ac:dyDescent="0.2">
      <c r="A517" s="11" t="s">
        <v>35</v>
      </c>
      <c r="B517" s="11" t="s">
        <v>55</v>
      </c>
      <c r="C517" s="11" t="s">
        <v>58</v>
      </c>
      <c r="D517" s="11">
        <v>1</v>
      </c>
      <c r="E517" s="11" t="str">
        <f t="shared" si="16"/>
        <v>Liste!SV1</v>
      </c>
      <c r="F517" s="11">
        <v>516</v>
      </c>
      <c r="G517" s="11" t="s">
        <v>37</v>
      </c>
      <c r="H517" s="11" t="str">
        <f t="shared" si="17"/>
        <v>=INDEX(Liste;$E$2;516)</v>
      </c>
    </row>
    <row r="518" spans="1:8" x14ac:dyDescent="0.2">
      <c r="A518" s="11" t="s">
        <v>35</v>
      </c>
      <c r="B518" s="11" t="s">
        <v>55</v>
      </c>
      <c r="C518" s="11" t="s">
        <v>59</v>
      </c>
      <c r="D518" s="11">
        <v>1</v>
      </c>
      <c r="E518" s="11" t="str">
        <f t="shared" si="16"/>
        <v>Liste!SW1</v>
      </c>
      <c r="F518" s="11">
        <v>517</v>
      </c>
      <c r="G518" s="11" t="s">
        <v>37</v>
      </c>
      <c r="H518" s="11" t="str">
        <f t="shared" si="17"/>
        <v>=INDEX(Liste;$E$2;517)</v>
      </c>
    </row>
    <row r="519" spans="1:8" x14ac:dyDescent="0.2">
      <c r="A519" s="11" t="s">
        <v>35</v>
      </c>
      <c r="B519" s="11" t="s">
        <v>55</v>
      </c>
      <c r="C519" s="11" t="s">
        <v>60</v>
      </c>
      <c r="D519" s="11">
        <v>1</v>
      </c>
      <c r="E519" s="11" t="str">
        <f t="shared" si="16"/>
        <v>Liste!SX1</v>
      </c>
      <c r="F519" s="11">
        <v>518</v>
      </c>
      <c r="G519" s="11" t="s">
        <v>37</v>
      </c>
      <c r="H519" s="11" t="str">
        <f t="shared" si="17"/>
        <v>=INDEX(Liste;$E$2;518)</v>
      </c>
    </row>
    <row r="520" spans="1:8" x14ac:dyDescent="0.2">
      <c r="A520" s="11" t="s">
        <v>35</v>
      </c>
      <c r="B520" s="11" t="s">
        <v>55</v>
      </c>
      <c r="C520" s="11" t="s">
        <v>61</v>
      </c>
      <c r="D520" s="11">
        <v>1</v>
      </c>
      <c r="E520" s="11" t="str">
        <f t="shared" si="16"/>
        <v>Liste!SY1</v>
      </c>
      <c r="F520" s="11">
        <v>519</v>
      </c>
      <c r="G520" s="11" t="s">
        <v>37</v>
      </c>
      <c r="H520" s="11" t="str">
        <f t="shared" si="17"/>
        <v>=INDEX(Liste;$E$2;519)</v>
      </c>
    </row>
    <row r="521" spans="1:8" x14ac:dyDescent="0.2">
      <c r="A521" s="11" t="s">
        <v>35</v>
      </c>
      <c r="B521" s="11" t="s">
        <v>55</v>
      </c>
      <c r="C521" s="11" t="s">
        <v>62</v>
      </c>
      <c r="D521" s="11">
        <v>1</v>
      </c>
      <c r="E521" s="11" t="str">
        <f t="shared" si="16"/>
        <v>Liste!SZ1</v>
      </c>
      <c r="F521" s="11">
        <v>520</v>
      </c>
      <c r="G521" s="11" t="s">
        <v>37</v>
      </c>
      <c r="H521" s="11" t="str">
        <f t="shared" si="17"/>
        <v>=INDEX(Liste;$E$2;520)</v>
      </c>
    </row>
    <row r="522" spans="1:8" x14ac:dyDescent="0.2">
      <c r="A522" s="11" t="s">
        <v>35</v>
      </c>
      <c r="B522" s="11" t="s">
        <v>56</v>
      </c>
      <c r="C522" s="11" t="s">
        <v>36</v>
      </c>
      <c r="D522" s="11">
        <v>1</v>
      </c>
      <c r="E522" s="11" t="str">
        <f t="shared" si="16"/>
        <v>Liste!TA1</v>
      </c>
      <c r="F522" s="11">
        <v>521</v>
      </c>
      <c r="G522" s="11" t="s">
        <v>37</v>
      </c>
      <c r="H522" s="11" t="str">
        <f t="shared" si="17"/>
        <v>=INDEX(Liste;$E$2;521)</v>
      </c>
    </row>
    <row r="523" spans="1:8" x14ac:dyDescent="0.2">
      <c r="A523" s="11" t="s">
        <v>35</v>
      </c>
      <c r="B523" s="11" t="s">
        <v>56</v>
      </c>
      <c r="C523" s="11" t="s">
        <v>38</v>
      </c>
      <c r="D523" s="11">
        <v>1</v>
      </c>
      <c r="E523" s="11" t="str">
        <f t="shared" si="16"/>
        <v>Liste!TB1</v>
      </c>
      <c r="F523" s="11">
        <v>522</v>
      </c>
      <c r="G523" s="11" t="s">
        <v>37</v>
      </c>
      <c r="H523" s="11" t="str">
        <f t="shared" si="17"/>
        <v>=INDEX(Liste;$E$2;522)</v>
      </c>
    </row>
    <row r="524" spans="1:8" x14ac:dyDescent="0.2">
      <c r="A524" s="11" t="s">
        <v>35</v>
      </c>
      <c r="B524" s="11" t="s">
        <v>56</v>
      </c>
      <c r="C524" s="11" t="s">
        <v>39</v>
      </c>
      <c r="D524" s="11">
        <v>1</v>
      </c>
      <c r="E524" s="11" t="str">
        <f t="shared" si="16"/>
        <v>Liste!TC1</v>
      </c>
      <c r="F524" s="11">
        <v>523</v>
      </c>
      <c r="G524" s="11" t="s">
        <v>37</v>
      </c>
      <c r="H524" s="11" t="str">
        <f t="shared" si="17"/>
        <v>=INDEX(Liste;$E$2;523)</v>
      </c>
    </row>
    <row r="525" spans="1:8" x14ac:dyDescent="0.2">
      <c r="A525" s="11" t="s">
        <v>35</v>
      </c>
      <c r="B525" s="11" t="s">
        <v>56</v>
      </c>
      <c r="C525" s="11" t="s">
        <v>40</v>
      </c>
      <c r="D525" s="11">
        <v>1</v>
      </c>
      <c r="E525" s="11" t="str">
        <f t="shared" si="16"/>
        <v>Liste!TD1</v>
      </c>
      <c r="F525" s="11">
        <v>524</v>
      </c>
      <c r="G525" s="11" t="s">
        <v>37</v>
      </c>
      <c r="H525" s="11" t="str">
        <f t="shared" si="17"/>
        <v>=INDEX(Liste;$E$2;524)</v>
      </c>
    </row>
    <row r="526" spans="1:8" x14ac:dyDescent="0.2">
      <c r="A526" s="11" t="s">
        <v>35</v>
      </c>
      <c r="B526" s="11" t="s">
        <v>56</v>
      </c>
      <c r="C526" s="11" t="s">
        <v>41</v>
      </c>
      <c r="D526" s="11">
        <v>1</v>
      </c>
      <c r="E526" s="11" t="str">
        <f t="shared" si="16"/>
        <v>Liste!TE1</v>
      </c>
      <c r="F526" s="11">
        <v>525</v>
      </c>
      <c r="G526" s="11" t="s">
        <v>37</v>
      </c>
      <c r="H526" s="11" t="str">
        <f t="shared" si="17"/>
        <v>=INDEX(Liste;$E$2;525)</v>
      </c>
    </row>
    <row r="527" spans="1:8" x14ac:dyDescent="0.2">
      <c r="A527" s="11" t="s">
        <v>35</v>
      </c>
      <c r="B527" s="11" t="s">
        <v>56</v>
      </c>
      <c r="C527" s="11" t="s">
        <v>42</v>
      </c>
      <c r="D527" s="11">
        <v>1</v>
      </c>
      <c r="E527" s="11" t="str">
        <f t="shared" si="16"/>
        <v>Liste!TF1</v>
      </c>
      <c r="F527" s="11">
        <v>526</v>
      </c>
      <c r="G527" s="11" t="s">
        <v>37</v>
      </c>
      <c r="H527" s="11" t="str">
        <f t="shared" si="17"/>
        <v>=INDEX(Liste;$E$2;526)</v>
      </c>
    </row>
    <row r="528" spans="1:8" x14ac:dyDescent="0.2">
      <c r="A528" s="11" t="s">
        <v>35</v>
      </c>
      <c r="B528" s="11" t="s">
        <v>56</v>
      </c>
      <c r="C528" s="11" t="s">
        <v>43</v>
      </c>
      <c r="D528" s="11">
        <v>1</v>
      </c>
      <c r="E528" s="11" t="str">
        <f t="shared" si="16"/>
        <v>Liste!TG1</v>
      </c>
      <c r="F528" s="11">
        <v>527</v>
      </c>
      <c r="G528" s="11" t="s">
        <v>37</v>
      </c>
      <c r="H528" s="11" t="str">
        <f t="shared" si="17"/>
        <v>=INDEX(Liste;$E$2;527)</v>
      </c>
    </row>
    <row r="529" spans="1:8" x14ac:dyDescent="0.2">
      <c r="A529" s="11" t="s">
        <v>35</v>
      </c>
      <c r="B529" s="11" t="s">
        <v>56</v>
      </c>
      <c r="C529" s="11" t="s">
        <v>44</v>
      </c>
      <c r="D529" s="11">
        <v>1</v>
      </c>
      <c r="E529" s="11" t="str">
        <f t="shared" si="16"/>
        <v>Liste!TH1</v>
      </c>
      <c r="F529" s="11">
        <v>528</v>
      </c>
      <c r="G529" s="11" t="s">
        <v>37</v>
      </c>
      <c r="H529" s="11" t="str">
        <f t="shared" si="17"/>
        <v>=INDEX(Liste;$E$2;528)</v>
      </c>
    </row>
    <row r="530" spans="1:8" x14ac:dyDescent="0.2">
      <c r="A530" s="11" t="s">
        <v>35</v>
      </c>
      <c r="B530" s="11" t="s">
        <v>56</v>
      </c>
      <c r="C530" s="11" t="s">
        <v>45</v>
      </c>
      <c r="D530" s="11">
        <v>1</v>
      </c>
      <c r="E530" s="11" t="str">
        <f t="shared" si="16"/>
        <v>Liste!TI1</v>
      </c>
      <c r="F530" s="11">
        <v>529</v>
      </c>
      <c r="G530" s="11" t="s">
        <v>37</v>
      </c>
      <c r="H530" s="11" t="str">
        <f t="shared" si="17"/>
        <v>=INDEX(Liste;$E$2;529)</v>
      </c>
    </row>
    <row r="531" spans="1:8" x14ac:dyDescent="0.2">
      <c r="A531" s="11" t="s">
        <v>35</v>
      </c>
      <c r="B531" s="11" t="s">
        <v>56</v>
      </c>
      <c r="C531" s="11" t="s">
        <v>46</v>
      </c>
      <c r="D531" s="11">
        <v>1</v>
      </c>
      <c r="E531" s="11" t="str">
        <f t="shared" si="16"/>
        <v>Liste!TJ1</v>
      </c>
      <c r="F531" s="11">
        <v>530</v>
      </c>
      <c r="G531" s="11" t="s">
        <v>37</v>
      </c>
      <c r="H531" s="11" t="str">
        <f t="shared" si="17"/>
        <v>=INDEX(Liste;$E$2;530)</v>
      </c>
    </row>
    <row r="532" spans="1:8" x14ac:dyDescent="0.2">
      <c r="A532" s="11" t="s">
        <v>35</v>
      </c>
      <c r="B532" s="11" t="s">
        <v>56</v>
      </c>
      <c r="C532" s="11" t="s">
        <v>47</v>
      </c>
      <c r="D532" s="11">
        <v>1</v>
      </c>
      <c r="E532" s="11" t="str">
        <f t="shared" si="16"/>
        <v>Liste!TK1</v>
      </c>
      <c r="F532" s="11">
        <v>531</v>
      </c>
      <c r="G532" s="11" t="s">
        <v>37</v>
      </c>
      <c r="H532" s="11" t="str">
        <f t="shared" si="17"/>
        <v>=INDEX(Liste;$E$2;531)</v>
      </c>
    </row>
    <row r="533" spans="1:8" x14ac:dyDescent="0.2">
      <c r="A533" s="11" t="s">
        <v>35</v>
      </c>
      <c r="B533" s="11" t="s">
        <v>56</v>
      </c>
      <c r="C533" s="11" t="s">
        <v>48</v>
      </c>
      <c r="D533" s="11">
        <v>1</v>
      </c>
      <c r="E533" s="11" t="str">
        <f t="shared" si="16"/>
        <v>Liste!TL1</v>
      </c>
      <c r="F533" s="11">
        <v>532</v>
      </c>
      <c r="G533" s="11" t="s">
        <v>37</v>
      </c>
      <c r="H533" s="11" t="str">
        <f t="shared" si="17"/>
        <v>=INDEX(Liste;$E$2;532)</v>
      </c>
    </row>
    <row r="534" spans="1:8" x14ac:dyDescent="0.2">
      <c r="A534" s="11" t="s">
        <v>35</v>
      </c>
      <c r="B534" s="11" t="s">
        <v>56</v>
      </c>
      <c r="C534" s="11" t="s">
        <v>49</v>
      </c>
      <c r="D534" s="11">
        <v>1</v>
      </c>
      <c r="E534" s="11" t="str">
        <f t="shared" si="16"/>
        <v>Liste!TM1</v>
      </c>
      <c r="F534" s="11">
        <v>533</v>
      </c>
      <c r="G534" s="11" t="s">
        <v>37</v>
      </c>
      <c r="H534" s="11" t="str">
        <f t="shared" si="17"/>
        <v>=INDEX(Liste;$E$2;533)</v>
      </c>
    </row>
    <row r="535" spans="1:8" x14ac:dyDescent="0.2">
      <c r="A535" s="11" t="s">
        <v>35</v>
      </c>
      <c r="B535" s="11" t="s">
        <v>56</v>
      </c>
      <c r="C535" s="11" t="s">
        <v>50</v>
      </c>
      <c r="D535" s="11">
        <v>1</v>
      </c>
      <c r="E535" s="11" t="str">
        <f t="shared" si="16"/>
        <v>Liste!TN1</v>
      </c>
      <c r="F535" s="11">
        <v>534</v>
      </c>
      <c r="G535" s="11" t="s">
        <v>37</v>
      </c>
      <c r="H535" s="11" t="str">
        <f t="shared" si="17"/>
        <v>=INDEX(Liste;$E$2;534)</v>
      </c>
    </row>
    <row r="536" spans="1:8" x14ac:dyDescent="0.2">
      <c r="A536" s="11" t="s">
        <v>35</v>
      </c>
      <c r="B536" s="11" t="s">
        <v>56</v>
      </c>
      <c r="C536" s="11" t="s">
        <v>51</v>
      </c>
      <c r="D536" s="11">
        <v>1</v>
      </c>
      <c r="E536" s="11" t="str">
        <f t="shared" si="16"/>
        <v>Liste!TO1</v>
      </c>
      <c r="F536" s="11">
        <v>535</v>
      </c>
      <c r="G536" s="11" t="s">
        <v>37</v>
      </c>
      <c r="H536" s="11" t="str">
        <f t="shared" si="17"/>
        <v>=INDEX(Liste;$E$2;535)</v>
      </c>
    </row>
    <row r="537" spans="1:8" x14ac:dyDescent="0.2">
      <c r="A537" s="11" t="s">
        <v>35</v>
      </c>
      <c r="B537" s="11" t="s">
        <v>56</v>
      </c>
      <c r="C537" s="11" t="s">
        <v>52</v>
      </c>
      <c r="D537" s="11">
        <v>1</v>
      </c>
      <c r="E537" s="11" t="str">
        <f t="shared" si="16"/>
        <v>Liste!TP1</v>
      </c>
      <c r="F537" s="11">
        <v>536</v>
      </c>
      <c r="G537" s="11" t="s">
        <v>37</v>
      </c>
      <c r="H537" s="11" t="str">
        <f t="shared" si="17"/>
        <v>=INDEX(Liste;$E$2;536)</v>
      </c>
    </row>
    <row r="538" spans="1:8" x14ac:dyDescent="0.2">
      <c r="A538" s="11" t="s">
        <v>35</v>
      </c>
      <c r="B538" s="11" t="s">
        <v>56</v>
      </c>
      <c r="C538" s="11" t="s">
        <v>53</v>
      </c>
      <c r="D538" s="11">
        <v>1</v>
      </c>
      <c r="E538" s="11" t="str">
        <f t="shared" si="16"/>
        <v>Liste!TQ1</v>
      </c>
      <c r="F538" s="11">
        <v>537</v>
      </c>
      <c r="G538" s="11" t="s">
        <v>37</v>
      </c>
      <c r="H538" s="11" t="str">
        <f t="shared" si="17"/>
        <v>=INDEX(Liste;$E$2;537)</v>
      </c>
    </row>
    <row r="539" spans="1:8" x14ac:dyDescent="0.2">
      <c r="A539" s="11" t="s">
        <v>35</v>
      </c>
      <c r="B539" s="11" t="s">
        <v>56</v>
      </c>
      <c r="C539" s="11" t="s">
        <v>54</v>
      </c>
      <c r="D539" s="11">
        <v>1</v>
      </c>
      <c r="E539" s="11" t="str">
        <f t="shared" si="16"/>
        <v>Liste!TR1</v>
      </c>
      <c r="F539" s="11">
        <v>538</v>
      </c>
      <c r="G539" s="11" t="s">
        <v>37</v>
      </c>
      <c r="H539" s="11" t="str">
        <f t="shared" si="17"/>
        <v>=INDEX(Liste;$E$2;538)</v>
      </c>
    </row>
    <row r="540" spans="1:8" x14ac:dyDescent="0.2">
      <c r="A540" s="11" t="s">
        <v>35</v>
      </c>
      <c r="B540" s="11" t="s">
        <v>56</v>
      </c>
      <c r="C540" s="11" t="s">
        <v>55</v>
      </c>
      <c r="D540" s="11">
        <v>1</v>
      </c>
      <c r="E540" s="11" t="str">
        <f t="shared" si="16"/>
        <v>Liste!TS1</v>
      </c>
      <c r="F540" s="11">
        <v>539</v>
      </c>
      <c r="G540" s="11" t="s">
        <v>37</v>
      </c>
      <c r="H540" s="11" t="str">
        <f t="shared" si="17"/>
        <v>=INDEX(Liste;$E$2;539)</v>
      </c>
    </row>
    <row r="541" spans="1:8" x14ac:dyDescent="0.2">
      <c r="A541" s="11" t="s">
        <v>35</v>
      </c>
      <c r="B541" s="11" t="s">
        <v>56</v>
      </c>
      <c r="C541" s="11" t="s">
        <v>56</v>
      </c>
      <c r="D541" s="11">
        <v>1</v>
      </c>
      <c r="E541" s="11" t="str">
        <f t="shared" si="16"/>
        <v>Liste!TT1</v>
      </c>
      <c r="F541" s="11">
        <v>540</v>
      </c>
      <c r="G541" s="11" t="s">
        <v>37</v>
      </c>
      <c r="H541" s="11" t="str">
        <f t="shared" si="17"/>
        <v>=INDEX(Liste;$E$2;540)</v>
      </c>
    </row>
    <row r="542" spans="1:8" x14ac:dyDescent="0.2">
      <c r="A542" s="11" t="s">
        <v>35</v>
      </c>
      <c r="B542" s="11" t="s">
        <v>56</v>
      </c>
      <c r="C542" s="11" t="s">
        <v>57</v>
      </c>
      <c r="D542" s="11">
        <v>1</v>
      </c>
      <c r="E542" s="11" t="str">
        <f t="shared" ref="E542:E599" si="18">A542&amp;B542&amp;C542&amp;D542</f>
        <v>Liste!TU1</v>
      </c>
      <c r="F542" s="11">
        <v>541</v>
      </c>
      <c r="G542" s="11" t="s">
        <v>37</v>
      </c>
      <c r="H542" s="11" t="str">
        <f t="shared" ref="H542:H599" si="19">"="&amp;G542&amp;F542&amp;")"</f>
        <v>=INDEX(Liste;$E$2;541)</v>
      </c>
    </row>
    <row r="543" spans="1:8" x14ac:dyDescent="0.2">
      <c r="A543" s="11" t="s">
        <v>35</v>
      </c>
      <c r="B543" s="11" t="s">
        <v>56</v>
      </c>
      <c r="C543" s="11" t="s">
        <v>58</v>
      </c>
      <c r="D543" s="11">
        <v>1</v>
      </c>
      <c r="E543" s="11" t="str">
        <f t="shared" si="18"/>
        <v>Liste!TV1</v>
      </c>
      <c r="F543" s="11">
        <v>542</v>
      </c>
      <c r="G543" s="11" t="s">
        <v>37</v>
      </c>
      <c r="H543" s="11" t="str">
        <f t="shared" si="19"/>
        <v>=INDEX(Liste;$E$2;542)</v>
      </c>
    </row>
    <row r="544" spans="1:8" x14ac:dyDescent="0.2">
      <c r="A544" s="11" t="s">
        <v>35</v>
      </c>
      <c r="B544" s="11" t="s">
        <v>56</v>
      </c>
      <c r="C544" s="11" t="s">
        <v>59</v>
      </c>
      <c r="D544" s="11">
        <v>1</v>
      </c>
      <c r="E544" s="11" t="str">
        <f t="shared" si="18"/>
        <v>Liste!TW1</v>
      </c>
      <c r="F544" s="11">
        <v>543</v>
      </c>
      <c r="G544" s="11" t="s">
        <v>37</v>
      </c>
      <c r="H544" s="11" t="str">
        <f t="shared" si="19"/>
        <v>=INDEX(Liste;$E$2;543)</v>
      </c>
    </row>
    <row r="545" spans="1:8" x14ac:dyDescent="0.2">
      <c r="A545" s="11" t="s">
        <v>35</v>
      </c>
      <c r="B545" s="11" t="s">
        <v>56</v>
      </c>
      <c r="C545" s="11" t="s">
        <v>60</v>
      </c>
      <c r="D545" s="11">
        <v>1</v>
      </c>
      <c r="E545" s="11" t="str">
        <f t="shared" si="18"/>
        <v>Liste!TX1</v>
      </c>
      <c r="F545" s="11">
        <v>544</v>
      </c>
      <c r="G545" s="11" t="s">
        <v>37</v>
      </c>
      <c r="H545" s="11" t="str">
        <f t="shared" si="19"/>
        <v>=INDEX(Liste;$E$2;544)</v>
      </c>
    </row>
    <row r="546" spans="1:8" x14ac:dyDescent="0.2">
      <c r="A546" s="11" t="s">
        <v>35</v>
      </c>
      <c r="B546" s="11" t="s">
        <v>56</v>
      </c>
      <c r="C546" s="11" t="s">
        <v>61</v>
      </c>
      <c r="D546" s="11">
        <v>1</v>
      </c>
      <c r="E546" s="11" t="str">
        <f t="shared" si="18"/>
        <v>Liste!TY1</v>
      </c>
      <c r="F546" s="11">
        <v>545</v>
      </c>
      <c r="G546" s="11" t="s">
        <v>37</v>
      </c>
      <c r="H546" s="11" t="str">
        <f t="shared" si="19"/>
        <v>=INDEX(Liste;$E$2;545)</v>
      </c>
    </row>
    <row r="547" spans="1:8" x14ac:dyDescent="0.2">
      <c r="A547" s="11" t="s">
        <v>35</v>
      </c>
      <c r="B547" s="11" t="s">
        <v>56</v>
      </c>
      <c r="C547" s="11" t="s">
        <v>62</v>
      </c>
      <c r="D547" s="11">
        <v>1</v>
      </c>
      <c r="E547" s="11" t="str">
        <f t="shared" si="18"/>
        <v>Liste!TZ1</v>
      </c>
      <c r="F547" s="11">
        <v>546</v>
      </c>
      <c r="G547" s="11" t="s">
        <v>37</v>
      </c>
      <c r="H547" s="11" t="str">
        <f t="shared" si="19"/>
        <v>=INDEX(Liste;$E$2;546)</v>
      </c>
    </row>
    <row r="548" spans="1:8" x14ac:dyDescent="0.2">
      <c r="A548" s="11" t="s">
        <v>35</v>
      </c>
      <c r="B548" s="11" t="s">
        <v>57</v>
      </c>
      <c r="C548" s="11" t="s">
        <v>36</v>
      </c>
      <c r="D548" s="11">
        <v>1</v>
      </c>
      <c r="E548" s="11" t="str">
        <f t="shared" si="18"/>
        <v>Liste!UA1</v>
      </c>
      <c r="F548" s="11">
        <v>547</v>
      </c>
      <c r="G548" s="11" t="s">
        <v>37</v>
      </c>
      <c r="H548" s="11" t="str">
        <f t="shared" si="19"/>
        <v>=INDEX(Liste;$E$2;547)</v>
      </c>
    </row>
    <row r="549" spans="1:8" x14ac:dyDescent="0.2">
      <c r="A549" s="11" t="s">
        <v>35</v>
      </c>
      <c r="B549" s="11" t="s">
        <v>57</v>
      </c>
      <c r="C549" s="11" t="s">
        <v>38</v>
      </c>
      <c r="D549" s="11">
        <v>1</v>
      </c>
      <c r="E549" s="11" t="str">
        <f t="shared" si="18"/>
        <v>Liste!UB1</v>
      </c>
      <c r="F549" s="11">
        <v>548</v>
      </c>
      <c r="G549" s="11" t="s">
        <v>37</v>
      </c>
      <c r="H549" s="11" t="str">
        <f t="shared" si="19"/>
        <v>=INDEX(Liste;$E$2;548)</v>
      </c>
    </row>
    <row r="550" spans="1:8" x14ac:dyDescent="0.2">
      <c r="A550" s="11" t="s">
        <v>35</v>
      </c>
      <c r="B550" s="11" t="s">
        <v>57</v>
      </c>
      <c r="C550" s="11" t="s">
        <v>39</v>
      </c>
      <c r="D550" s="11">
        <v>1</v>
      </c>
      <c r="E550" s="11" t="str">
        <f t="shared" si="18"/>
        <v>Liste!UC1</v>
      </c>
      <c r="F550" s="11">
        <v>549</v>
      </c>
      <c r="G550" s="11" t="s">
        <v>37</v>
      </c>
      <c r="H550" s="11" t="str">
        <f t="shared" si="19"/>
        <v>=INDEX(Liste;$E$2;549)</v>
      </c>
    </row>
    <row r="551" spans="1:8" x14ac:dyDescent="0.2">
      <c r="A551" s="11" t="s">
        <v>35</v>
      </c>
      <c r="B551" s="11" t="s">
        <v>57</v>
      </c>
      <c r="C551" s="11" t="s">
        <v>40</v>
      </c>
      <c r="D551" s="11">
        <v>1</v>
      </c>
      <c r="E551" s="11" t="str">
        <f t="shared" si="18"/>
        <v>Liste!UD1</v>
      </c>
      <c r="F551" s="11">
        <v>550</v>
      </c>
      <c r="G551" s="11" t="s">
        <v>37</v>
      </c>
      <c r="H551" s="11" t="str">
        <f t="shared" si="19"/>
        <v>=INDEX(Liste;$E$2;550)</v>
      </c>
    </row>
    <row r="552" spans="1:8" x14ac:dyDescent="0.2">
      <c r="A552" s="11" t="s">
        <v>35</v>
      </c>
      <c r="B552" s="11" t="s">
        <v>57</v>
      </c>
      <c r="C552" s="11" t="s">
        <v>41</v>
      </c>
      <c r="D552" s="11">
        <v>1</v>
      </c>
      <c r="E552" s="11" t="str">
        <f t="shared" si="18"/>
        <v>Liste!UE1</v>
      </c>
      <c r="F552" s="11">
        <v>551</v>
      </c>
      <c r="G552" s="11" t="s">
        <v>37</v>
      </c>
      <c r="H552" s="11" t="str">
        <f t="shared" si="19"/>
        <v>=INDEX(Liste;$E$2;551)</v>
      </c>
    </row>
    <row r="553" spans="1:8" x14ac:dyDescent="0.2">
      <c r="A553" s="11" t="s">
        <v>35</v>
      </c>
      <c r="B553" s="11" t="s">
        <v>57</v>
      </c>
      <c r="C553" s="11" t="s">
        <v>42</v>
      </c>
      <c r="D553" s="11">
        <v>1</v>
      </c>
      <c r="E553" s="11" t="str">
        <f t="shared" si="18"/>
        <v>Liste!UF1</v>
      </c>
      <c r="F553" s="11">
        <v>552</v>
      </c>
      <c r="G553" s="11" t="s">
        <v>37</v>
      </c>
      <c r="H553" s="11" t="str">
        <f t="shared" si="19"/>
        <v>=INDEX(Liste;$E$2;552)</v>
      </c>
    </row>
    <row r="554" spans="1:8" x14ac:dyDescent="0.2">
      <c r="A554" s="11" t="s">
        <v>35</v>
      </c>
      <c r="B554" s="11" t="s">
        <v>57</v>
      </c>
      <c r="C554" s="11" t="s">
        <v>43</v>
      </c>
      <c r="D554" s="11">
        <v>1</v>
      </c>
      <c r="E554" s="11" t="str">
        <f t="shared" si="18"/>
        <v>Liste!UG1</v>
      </c>
      <c r="F554" s="11">
        <v>553</v>
      </c>
      <c r="G554" s="11" t="s">
        <v>37</v>
      </c>
      <c r="H554" s="11" t="str">
        <f t="shared" si="19"/>
        <v>=INDEX(Liste;$E$2;553)</v>
      </c>
    </row>
    <row r="555" spans="1:8" x14ac:dyDescent="0.2">
      <c r="A555" s="11" t="s">
        <v>35</v>
      </c>
      <c r="B555" s="11" t="s">
        <v>57</v>
      </c>
      <c r="C555" s="11" t="s">
        <v>44</v>
      </c>
      <c r="D555" s="11">
        <v>1</v>
      </c>
      <c r="E555" s="11" t="str">
        <f t="shared" si="18"/>
        <v>Liste!UH1</v>
      </c>
      <c r="F555" s="11">
        <v>554</v>
      </c>
      <c r="G555" s="11" t="s">
        <v>37</v>
      </c>
      <c r="H555" s="11" t="str">
        <f t="shared" si="19"/>
        <v>=INDEX(Liste;$E$2;554)</v>
      </c>
    </row>
    <row r="556" spans="1:8" x14ac:dyDescent="0.2">
      <c r="A556" s="11" t="s">
        <v>35</v>
      </c>
      <c r="B556" s="11" t="s">
        <v>57</v>
      </c>
      <c r="C556" s="11" t="s">
        <v>45</v>
      </c>
      <c r="D556" s="11">
        <v>1</v>
      </c>
      <c r="E556" s="11" t="str">
        <f t="shared" si="18"/>
        <v>Liste!UI1</v>
      </c>
      <c r="F556" s="11">
        <v>555</v>
      </c>
      <c r="G556" s="11" t="s">
        <v>37</v>
      </c>
      <c r="H556" s="11" t="str">
        <f t="shared" si="19"/>
        <v>=INDEX(Liste;$E$2;555)</v>
      </c>
    </row>
    <row r="557" spans="1:8" x14ac:dyDescent="0.2">
      <c r="A557" s="11" t="s">
        <v>35</v>
      </c>
      <c r="B557" s="11" t="s">
        <v>57</v>
      </c>
      <c r="C557" s="11" t="s">
        <v>46</v>
      </c>
      <c r="D557" s="11">
        <v>1</v>
      </c>
      <c r="E557" s="11" t="str">
        <f t="shared" si="18"/>
        <v>Liste!UJ1</v>
      </c>
      <c r="F557" s="11">
        <v>556</v>
      </c>
      <c r="G557" s="11" t="s">
        <v>37</v>
      </c>
      <c r="H557" s="11" t="str">
        <f t="shared" si="19"/>
        <v>=INDEX(Liste;$E$2;556)</v>
      </c>
    </row>
    <row r="558" spans="1:8" x14ac:dyDescent="0.2">
      <c r="A558" s="11" t="s">
        <v>35</v>
      </c>
      <c r="B558" s="11" t="s">
        <v>57</v>
      </c>
      <c r="C558" s="11" t="s">
        <v>47</v>
      </c>
      <c r="D558" s="11">
        <v>1</v>
      </c>
      <c r="E558" s="11" t="str">
        <f t="shared" si="18"/>
        <v>Liste!UK1</v>
      </c>
      <c r="F558" s="11">
        <v>557</v>
      </c>
      <c r="G558" s="11" t="s">
        <v>37</v>
      </c>
      <c r="H558" s="11" t="str">
        <f t="shared" si="19"/>
        <v>=INDEX(Liste;$E$2;557)</v>
      </c>
    </row>
    <row r="559" spans="1:8" x14ac:dyDescent="0.2">
      <c r="A559" s="11" t="s">
        <v>35</v>
      </c>
      <c r="B559" s="11" t="s">
        <v>57</v>
      </c>
      <c r="C559" s="11" t="s">
        <v>48</v>
      </c>
      <c r="D559" s="11">
        <v>1</v>
      </c>
      <c r="E559" s="11" t="str">
        <f t="shared" si="18"/>
        <v>Liste!UL1</v>
      </c>
      <c r="F559" s="11">
        <v>558</v>
      </c>
      <c r="G559" s="11" t="s">
        <v>37</v>
      </c>
      <c r="H559" s="11" t="str">
        <f t="shared" si="19"/>
        <v>=INDEX(Liste;$E$2;558)</v>
      </c>
    </row>
    <row r="560" spans="1:8" x14ac:dyDescent="0.2">
      <c r="A560" s="11" t="s">
        <v>35</v>
      </c>
      <c r="B560" s="11" t="s">
        <v>57</v>
      </c>
      <c r="C560" s="11" t="s">
        <v>49</v>
      </c>
      <c r="D560" s="11">
        <v>1</v>
      </c>
      <c r="E560" s="11" t="str">
        <f t="shared" si="18"/>
        <v>Liste!UM1</v>
      </c>
      <c r="F560" s="11">
        <v>559</v>
      </c>
      <c r="G560" s="11" t="s">
        <v>37</v>
      </c>
      <c r="H560" s="11" t="str">
        <f t="shared" si="19"/>
        <v>=INDEX(Liste;$E$2;559)</v>
      </c>
    </row>
    <row r="561" spans="1:8" x14ac:dyDescent="0.2">
      <c r="A561" s="11" t="s">
        <v>35</v>
      </c>
      <c r="B561" s="11" t="s">
        <v>57</v>
      </c>
      <c r="C561" s="11" t="s">
        <v>50</v>
      </c>
      <c r="D561" s="11">
        <v>1</v>
      </c>
      <c r="E561" s="11" t="str">
        <f t="shared" si="18"/>
        <v>Liste!UN1</v>
      </c>
      <c r="F561" s="11">
        <v>560</v>
      </c>
      <c r="G561" s="11" t="s">
        <v>37</v>
      </c>
      <c r="H561" s="11" t="str">
        <f t="shared" si="19"/>
        <v>=INDEX(Liste;$E$2;560)</v>
      </c>
    </row>
    <row r="562" spans="1:8" x14ac:dyDescent="0.2">
      <c r="A562" s="11" t="s">
        <v>35</v>
      </c>
      <c r="B562" s="11" t="s">
        <v>57</v>
      </c>
      <c r="C562" s="11" t="s">
        <v>51</v>
      </c>
      <c r="D562" s="11">
        <v>1</v>
      </c>
      <c r="E562" s="11" t="str">
        <f t="shared" si="18"/>
        <v>Liste!UO1</v>
      </c>
      <c r="F562" s="11">
        <v>561</v>
      </c>
      <c r="G562" s="11" t="s">
        <v>37</v>
      </c>
      <c r="H562" s="11" t="str">
        <f t="shared" si="19"/>
        <v>=INDEX(Liste;$E$2;561)</v>
      </c>
    </row>
    <row r="563" spans="1:8" x14ac:dyDescent="0.2">
      <c r="A563" s="11" t="s">
        <v>35</v>
      </c>
      <c r="B563" s="11" t="s">
        <v>57</v>
      </c>
      <c r="C563" s="11" t="s">
        <v>52</v>
      </c>
      <c r="D563" s="11">
        <v>1</v>
      </c>
      <c r="E563" s="11" t="str">
        <f t="shared" si="18"/>
        <v>Liste!UP1</v>
      </c>
      <c r="F563" s="11">
        <v>562</v>
      </c>
      <c r="G563" s="11" t="s">
        <v>37</v>
      </c>
      <c r="H563" s="11" t="str">
        <f t="shared" si="19"/>
        <v>=INDEX(Liste;$E$2;562)</v>
      </c>
    </row>
    <row r="564" spans="1:8" x14ac:dyDescent="0.2">
      <c r="A564" s="11" t="s">
        <v>35</v>
      </c>
      <c r="B564" s="11" t="s">
        <v>57</v>
      </c>
      <c r="C564" s="11" t="s">
        <v>53</v>
      </c>
      <c r="D564" s="11">
        <v>1</v>
      </c>
      <c r="E564" s="11" t="str">
        <f t="shared" si="18"/>
        <v>Liste!UQ1</v>
      </c>
      <c r="F564" s="11">
        <v>563</v>
      </c>
      <c r="G564" s="11" t="s">
        <v>37</v>
      </c>
      <c r="H564" s="11" t="str">
        <f t="shared" si="19"/>
        <v>=INDEX(Liste;$E$2;563)</v>
      </c>
    </row>
    <row r="565" spans="1:8" x14ac:dyDescent="0.2">
      <c r="A565" s="11" t="s">
        <v>35</v>
      </c>
      <c r="B565" s="11" t="s">
        <v>57</v>
      </c>
      <c r="C565" s="11" t="s">
        <v>54</v>
      </c>
      <c r="D565" s="11">
        <v>1</v>
      </c>
      <c r="E565" s="11" t="str">
        <f t="shared" si="18"/>
        <v>Liste!UR1</v>
      </c>
      <c r="F565" s="11">
        <v>564</v>
      </c>
      <c r="G565" s="11" t="s">
        <v>37</v>
      </c>
      <c r="H565" s="11" t="str">
        <f t="shared" si="19"/>
        <v>=INDEX(Liste;$E$2;564)</v>
      </c>
    </row>
    <row r="566" spans="1:8" x14ac:dyDescent="0.2">
      <c r="A566" s="11" t="s">
        <v>35</v>
      </c>
      <c r="B566" s="11" t="s">
        <v>57</v>
      </c>
      <c r="C566" s="11" t="s">
        <v>55</v>
      </c>
      <c r="D566" s="11">
        <v>1</v>
      </c>
      <c r="E566" s="11" t="str">
        <f t="shared" si="18"/>
        <v>Liste!US1</v>
      </c>
      <c r="F566" s="11">
        <v>565</v>
      </c>
      <c r="G566" s="11" t="s">
        <v>37</v>
      </c>
      <c r="H566" s="11" t="str">
        <f t="shared" si="19"/>
        <v>=INDEX(Liste;$E$2;565)</v>
      </c>
    </row>
    <row r="567" spans="1:8" x14ac:dyDescent="0.2">
      <c r="A567" s="11" t="s">
        <v>35</v>
      </c>
      <c r="B567" s="11" t="s">
        <v>57</v>
      </c>
      <c r="C567" s="11" t="s">
        <v>56</v>
      </c>
      <c r="D567" s="11">
        <v>1</v>
      </c>
      <c r="E567" s="11" t="str">
        <f t="shared" si="18"/>
        <v>Liste!UT1</v>
      </c>
      <c r="F567" s="11">
        <v>566</v>
      </c>
      <c r="G567" s="11" t="s">
        <v>37</v>
      </c>
      <c r="H567" s="11" t="str">
        <f t="shared" si="19"/>
        <v>=INDEX(Liste;$E$2;566)</v>
      </c>
    </row>
    <row r="568" spans="1:8" x14ac:dyDescent="0.2">
      <c r="A568" s="11" t="s">
        <v>35</v>
      </c>
      <c r="B568" s="11" t="s">
        <v>57</v>
      </c>
      <c r="C568" s="11" t="s">
        <v>57</v>
      </c>
      <c r="D568" s="11">
        <v>1</v>
      </c>
      <c r="E568" s="11" t="str">
        <f t="shared" si="18"/>
        <v>Liste!UU1</v>
      </c>
      <c r="F568" s="11">
        <v>567</v>
      </c>
      <c r="G568" s="11" t="s">
        <v>37</v>
      </c>
      <c r="H568" s="11" t="str">
        <f t="shared" si="19"/>
        <v>=INDEX(Liste;$E$2;567)</v>
      </c>
    </row>
    <row r="569" spans="1:8" x14ac:dyDescent="0.2">
      <c r="A569" s="11" t="s">
        <v>35</v>
      </c>
      <c r="B569" s="11" t="s">
        <v>57</v>
      </c>
      <c r="C569" s="11" t="s">
        <v>58</v>
      </c>
      <c r="D569" s="11">
        <v>1</v>
      </c>
      <c r="E569" s="11" t="str">
        <f t="shared" si="18"/>
        <v>Liste!UV1</v>
      </c>
      <c r="F569" s="11">
        <v>568</v>
      </c>
      <c r="G569" s="11" t="s">
        <v>37</v>
      </c>
      <c r="H569" s="11" t="str">
        <f t="shared" si="19"/>
        <v>=INDEX(Liste;$E$2;568)</v>
      </c>
    </row>
    <row r="570" spans="1:8" x14ac:dyDescent="0.2">
      <c r="A570" s="11" t="s">
        <v>35</v>
      </c>
      <c r="B570" s="11" t="s">
        <v>57</v>
      </c>
      <c r="C570" s="11" t="s">
        <v>59</v>
      </c>
      <c r="D570" s="11">
        <v>1</v>
      </c>
      <c r="E570" s="11" t="str">
        <f t="shared" si="18"/>
        <v>Liste!UW1</v>
      </c>
      <c r="F570" s="11">
        <v>569</v>
      </c>
      <c r="G570" s="11" t="s">
        <v>37</v>
      </c>
      <c r="H570" s="11" t="str">
        <f t="shared" si="19"/>
        <v>=INDEX(Liste;$E$2;569)</v>
      </c>
    </row>
    <row r="571" spans="1:8" x14ac:dyDescent="0.2">
      <c r="A571" s="11" t="s">
        <v>35</v>
      </c>
      <c r="B571" s="11" t="s">
        <v>57</v>
      </c>
      <c r="C571" s="11" t="s">
        <v>60</v>
      </c>
      <c r="D571" s="11">
        <v>1</v>
      </c>
      <c r="E571" s="11" t="str">
        <f t="shared" si="18"/>
        <v>Liste!UX1</v>
      </c>
      <c r="F571" s="11">
        <v>570</v>
      </c>
      <c r="G571" s="11" t="s">
        <v>37</v>
      </c>
      <c r="H571" s="11" t="str">
        <f t="shared" si="19"/>
        <v>=INDEX(Liste;$E$2;570)</v>
      </c>
    </row>
    <row r="572" spans="1:8" x14ac:dyDescent="0.2">
      <c r="A572" s="11" t="s">
        <v>35</v>
      </c>
      <c r="B572" s="11" t="s">
        <v>57</v>
      </c>
      <c r="C572" s="11" t="s">
        <v>61</v>
      </c>
      <c r="D572" s="11">
        <v>1</v>
      </c>
      <c r="E572" s="11" t="str">
        <f t="shared" si="18"/>
        <v>Liste!UY1</v>
      </c>
      <c r="F572" s="11">
        <v>571</v>
      </c>
      <c r="G572" s="11" t="s">
        <v>37</v>
      </c>
      <c r="H572" s="11" t="str">
        <f t="shared" si="19"/>
        <v>=INDEX(Liste;$E$2;571)</v>
      </c>
    </row>
    <row r="573" spans="1:8" x14ac:dyDescent="0.2">
      <c r="A573" s="11" t="s">
        <v>35</v>
      </c>
      <c r="B573" s="11" t="s">
        <v>57</v>
      </c>
      <c r="C573" s="11" t="s">
        <v>62</v>
      </c>
      <c r="D573" s="11">
        <v>1</v>
      </c>
      <c r="E573" s="11" t="str">
        <f t="shared" si="18"/>
        <v>Liste!UZ1</v>
      </c>
      <c r="F573" s="11">
        <v>572</v>
      </c>
      <c r="G573" s="11" t="s">
        <v>37</v>
      </c>
      <c r="H573" s="11" t="str">
        <f t="shared" si="19"/>
        <v>=INDEX(Liste;$E$2;572)</v>
      </c>
    </row>
    <row r="574" spans="1:8" x14ac:dyDescent="0.2">
      <c r="A574" s="11" t="s">
        <v>35</v>
      </c>
      <c r="B574" s="11" t="s">
        <v>58</v>
      </c>
      <c r="C574" s="11" t="s">
        <v>36</v>
      </c>
      <c r="D574" s="11">
        <v>1</v>
      </c>
      <c r="E574" s="11" t="str">
        <f t="shared" si="18"/>
        <v>Liste!VA1</v>
      </c>
      <c r="F574" s="11">
        <v>573</v>
      </c>
      <c r="G574" s="11" t="s">
        <v>37</v>
      </c>
      <c r="H574" s="11" t="str">
        <f t="shared" si="19"/>
        <v>=INDEX(Liste;$E$2;573)</v>
      </c>
    </row>
    <row r="575" spans="1:8" x14ac:dyDescent="0.2">
      <c r="A575" s="11" t="s">
        <v>35</v>
      </c>
      <c r="B575" s="11" t="s">
        <v>58</v>
      </c>
      <c r="C575" s="11" t="s">
        <v>38</v>
      </c>
      <c r="D575" s="11">
        <v>1</v>
      </c>
      <c r="E575" s="11" t="str">
        <f t="shared" si="18"/>
        <v>Liste!VB1</v>
      </c>
      <c r="F575" s="11">
        <v>574</v>
      </c>
      <c r="G575" s="11" t="s">
        <v>37</v>
      </c>
      <c r="H575" s="11" t="str">
        <f t="shared" si="19"/>
        <v>=INDEX(Liste;$E$2;574)</v>
      </c>
    </row>
    <row r="576" spans="1:8" x14ac:dyDescent="0.2">
      <c r="A576" s="11" t="s">
        <v>35</v>
      </c>
      <c r="B576" s="11" t="s">
        <v>58</v>
      </c>
      <c r="C576" s="11" t="s">
        <v>39</v>
      </c>
      <c r="D576" s="11">
        <v>1</v>
      </c>
      <c r="E576" s="11" t="str">
        <f t="shared" si="18"/>
        <v>Liste!VC1</v>
      </c>
      <c r="F576" s="11">
        <v>575</v>
      </c>
      <c r="G576" s="11" t="s">
        <v>37</v>
      </c>
      <c r="H576" s="11" t="str">
        <f t="shared" si="19"/>
        <v>=INDEX(Liste;$E$2;575)</v>
      </c>
    </row>
    <row r="577" spans="1:8" x14ac:dyDescent="0.2">
      <c r="A577" s="11" t="s">
        <v>35</v>
      </c>
      <c r="B577" s="11" t="s">
        <v>58</v>
      </c>
      <c r="C577" s="11" t="s">
        <v>40</v>
      </c>
      <c r="D577" s="11">
        <v>1</v>
      </c>
      <c r="E577" s="11" t="str">
        <f t="shared" si="18"/>
        <v>Liste!VD1</v>
      </c>
      <c r="F577" s="11">
        <v>576</v>
      </c>
      <c r="G577" s="11" t="s">
        <v>37</v>
      </c>
      <c r="H577" s="11" t="str">
        <f t="shared" si="19"/>
        <v>=INDEX(Liste;$E$2;576)</v>
      </c>
    </row>
    <row r="578" spans="1:8" x14ac:dyDescent="0.2">
      <c r="A578" s="11" t="s">
        <v>35</v>
      </c>
      <c r="B578" s="11" t="s">
        <v>58</v>
      </c>
      <c r="C578" s="11" t="s">
        <v>41</v>
      </c>
      <c r="D578" s="11">
        <v>1</v>
      </c>
      <c r="E578" s="11" t="str">
        <f t="shared" si="18"/>
        <v>Liste!VE1</v>
      </c>
      <c r="F578" s="11">
        <v>577</v>
      </c>
      <c r="G578" s="11" t="s">
        <v>37</v>
      </c>
      <c r="H578" s="11" t="str">
        <f t="shared" si="19"/>
        <v>=INDEX(Liste;$E$2;577)</v>
      </c>
    </row>
    <row r="579" spans="1:8" x14ac:dyDescent="0.2">
      <c r="A579" s="11" t="s">
        <v>35</v>
      </c>
      <c r="B579" s="11" t="s">
        <v>58</v>
      </c>
      <c r="C579" s="11" t="s">
        <v>42</v>
      </c>
      <c r="D579" s="11">
        <v>1</v>
      </c>
      <c r="E579" s="11" t="str">
        <f t="shared" si="18"/>
        <v>Liste!VF1</v>
      </c>
      <c r="F579" s="11">
        <v>578</v>
      </c>
      <c r="G579" s="11" t="s">
        <v>37</v>
      </c>
      <c r="H579" s="11" t="str">
        <f t="shared" si="19"/>
        <v>=INDEX(Liste;$E$2;578)</v>
      </c>
    </row>
    <row r="580" spans="1:8" x14ac:dyDescent="0.2">
      <c r="A580" s="11" t="s">
        <v>35</v>
      </c>
      <c r="B580" s="11" t="s">
        <v>58</v>
      </c>
      <c r="C580" s="11" t="s">
        <v>43</v>
      </c>
      <c r="D580" s="11">
        <v>1</v>
      </c>
      <c r="E580" s="11" t="str">
        <f t="shared" si="18"/>
        <v>Liste!VG1</v>
      </c>
      <c r="F580" s="11">
        <v>579</v>
      </c>
      <c r="G580" s="11" t="s">
        <v>37</v>
      </c>
      <c r="H580" s="11" t="str">
        <f t="shared" si="19"/>
        <v>=INDEX(Liste;$E$2;579)</v>
      </c>
    </row>
    <row r="581" spans="1:8" x14ac:dyDescent="0.2">
      <c r="A581" s="11" t="s">
        <v>35</v>
      </c>
      <c r="B581" s="11" t="s">
        <v>58</v>
      </c>
      <c r="C581" s="11" t="s">
        <v>44</v>
      </c>
      <c r="D581" s="11">
        <v>1</v>
      </c>
      <c r="E581" s="11" t="str">
        <f t="shared" si="18"/>
        <v>Liste!VH1</v>
      </c>
      <c r="F581" s="11">
        <v>580</v>
      </c>
      <c r="G581" s="11" t="s">
        <v>37</v>
      </c>
      <c r="H581" s="11" t="str">
        <f t="shared" si="19"/>
        <v>=INDEX(Liste;$E$2;580)</v>
      </c>
    </row>
    <row r="582" spans="1:8" x14ac:dyDescent="0.2">
      <c r="A582" s="11" t="s">
        <v>35</v>
      </c>
      <c r="B582" s="11" t="s">
        <v>58</v>
      </c>
      <c r="C582" s="11" t="s">
        <v>45</v>
      </c>
      <c r="D582" s="11">
        <v>1</v>
      </c>
      <c r="E582" s="11" t="str">
        <f t="shared" si="18"/>
        <v>Liste!VI1</v>
      </c>
      <c r="F582" s="11">
        <v>581</v>
      </c>
      <c r="G582" s="11" t="s">
        <v>37</v>
      </c>
      <c r="H582" s="11" t="str">
        <f t="shared" si="19"/>
        <v>=INDEX(Liste;$E$2;581)</v>
      </c>
    </row>
    <row r="583" spans="1:8" x14ac:dyDescent="0.2">
      <c r="A583" s="11" t="s">
        <v>35</v>
      </c>
      <c r="B583" s="11" t="s">
        <v>58</v>
      </c>
      <c r="C583" s="11" t="s">
        <v>46</v>
      </c>
      <c r="D583" s="11">
        <v>1</v>
      </c>
      <c r="E583" s="11" t="str">
        <f t="shared" si="18"/>
        <v>Liste!VJ1</v>
      </c>
      <c r="F583" s="11">
        <v>582</v>
      </c>
      <c r="G583" s="11" t="s">
        <v>37</v>
      </c>
      <c r="H583" s="11" t="str">
        <f t="shared" si="19"/>
        <v>=INDEX(Liste;$E$2;582)</v>
      </c>
    </row>
    <row r="584" spans="1:8" x14ac:dyDescent="0.2">
      <c r="A584" s="11" t="s">
        <v>35</v>
      </c>
      <c r="B584" s="11" t="s">
        <v>58</v>
      </c>
      <c r="C584" s="11" t="s">
        <v>47</v>
      </c>
      <c r="D584" s="11">
        <v>1</v>
      </c>
      <c r="E584" s="11" t="str">
        <f t="shared" si="18"/>
        <v>Liste!VK1</v>
      </c>
      <c r="F584" s="11">
        <v>583</v>
      </c>
      <c r="G584" s="11" t="s">
        <v>37</v>
      </c>
      <c r="H584" s="11" t="str">
        <f t="shared" si="19"/>
        <v>=INDEX(Liste;$E$2;583)</v>
      </c>
    </row>
    <row r="585" spans="1:8" x14ac:dyDescent="0.2">
      <c r="A585" s="11" t="s">
        <v>35</v>
      </c>
      <c r="B585" s="11" t="s">
        <v>58</v>
      </c>
      <c r="C585" s="11" t="s">
        <v>48</v>
      </c>
      <c r="D585" s="11">
        <v>1</v>
      </c>
      <c r="E585" s="11" t="str">
        <f t="shared" si="18"/>
        <v>Liste!VL1</v>
      </c>
      <c r="F585" s="11">
        <v>584</v>
      </c>
      <c r="G585" s="11" t="s">
        <v>37</v>
      </c>
      <c r="H585" s="11" t="str">
        <f t="shared" si="19"/>
        <v>=INDEX(Liste;$E$2;584)</v>
      </c>
    </row>
    <row r="586" spans="1:8" x14ac:dyDescent="0.2">
      <c r="A586" s="11" t="s">
        <v>35</v>
      </c>
      <c r="B586" s="11" t="s">
        <v>58</v>
      </c>
      <c r="C586" s="11" t="s">
        <v>49</v>
      </c>
      <c r="D586" s="11">
        <v>1</v>
      </c>
      <c r="E586" s="11" t="str">
        <f t="shared" si="18"/>
        <v>Liste!VM1</v>
      </c>
      <c r="F586" s="11">
        <v>585</v>
      </c>
      <c r="G586" s="11" t="s">
        <v>37</v>
      </c>
      <c r="H586" s="11" t="str">
        <f t="shared" si="19"/>
        <v>=INDEX(Liste;$E$2;585)</v>
      </c>
    </row>
    <row r="587" spans="1:8" x14ac:dyDescent="0.2">
      <c r="A587" s="11" t="s">
        <v>35</v>
      </c>
      <c r="B587" s="11" t="s">
        <v>58</v>
      </c>
      <c r="C587" s="11" t="s">
        <v>50</v>
      </c>
      <c r="D587" s="11">
        <v>1</v>
      </c>
      <c r="E587" s="11" t="str">
        <f t="shared" si="18"/>
        <v>Liste!VN1</v>
      </c>
      <c r="F587" s="11">
        <v>586</v>
      </c>
      <c r="G587" s="11" t="s">
        <v>37</v>
      </c>
      <c r="H587" s="11" t="str">
        <f t="shared" si="19"/>
        <v>=INDEX(Liste;$E$2;586)</v>
      </c>
    </row>
    <row r="588" spans="1:8" x14ac:dyDescent="0.2">
      <c r="A588" s="11" t="s">
        <v>35</v>
      </c>
      <c r="B588" s="11" t="s">
        <v>58</v>
      </c>
      <c r="C588" s="11" t="s">
        <v>51</v>
      </c>
      <c r="D588" s="11">
        <v>1</v>
      </c>
      <c r="E588" s="11" t="str">
        <f t="shared" si="18"/>
        <v>Liste!VO1</v>
      </c>
      <c r="F588" s="11">
        <v>587</v>
      </c>
      <c r="G588" s="11" t="s">
        <v>37</v>
      </c>
      <c r="H588" s="11" t="str">
        <f t="shared" si="19"/>
        <v>=INDEX(Liste;$E$2;587)</v>
      </c>
    </row>
    <row r="589" spans="1:8" x14ac:dyDescent="0.2">
      <c r="A589" s="11" t="s">
        <v>35</v>
      </c>
      <c r="B589" s="11" t="s">
        <v>58</v>
      </c>
      <c r="C589" s="11" t="s">
        <v>52</v>
      </c>
      <c r="D589" s="11">
        <v>1</v>
      </c>
      <c r="E589" s="11" t="str">
        <f t="shared" si="18"/>
        <v>Liste!VP1</v>
      </c>
      <c r="F589" s="11">
        <v>588</v>
      </c>
      <c r="G589" s="11" t="s">
        <v>37</v>
      </c>
      <c r="H589" s="11" t="str">
        <f t="shared" si="19"/>
        <v>=INDEX(Liste;$E$2;588)</v>
      </c>
    </row>
    <row r="590" spans="1:8" x14ac:dyDescent="0.2">
      <c r="A590" s="11" t="s">
        <v>35</v>
      </c>
      <c r="B590" s="11" t="s">
        <v>58</v>
      </c>
      <c r="C590" s="11" t="s">
        <v>53</v>
      </c>
      <c r="D590" s="11">
        <v>1</v>
      </c>
      <c r="E590" s="11" t="str">
        <f t="shared" si="18"/>
        <v>Liste!VQ1</v>
      </c>
      <c r="F590" s="11">
        <v>589</v>
      </c>
      <c r="G590" s="11" t="s">
        <v>37</v>
      </c>
      <c r="H590" s="11" t="str">
        <f t="shared" si="19"/>
        <v>=INDEX(Liste;$E$2;589)</v>
      </c>
    </row>
    <row r="591" spans="1:8" x14ac:dyDescent="0.2">
      <c r="A591" s="11" t="s">
        <v>35</v>
      </c>
      <c r="B591" s="11" t="s">
        <v>58</v>
      </c>
      <c r="C591" s="11" t="s">
        <v>54</v>
      </c>
      <c r="D591" s="11">
        <v>1</v>
      </c>
      <c r="E591" s="11" t="str">
        <f t="shared" si="18"/>
        <v>Liste!VR1</v>
      </c>
      <c r="F591" s="11">
        <v>590</v>
      </c>
      <c r="G591" s="11" t="s">
        <v>37</v>
      </c>
      <c r="H591" s="11" t="str">
        <f t="shared" si="19"/>
        <v>=INDEX(Liste;$E$2;590)</v>
      </c>
    </row>
    <row r="592" spans="1:8" x14ac:dyDescent="0.2">
      <c r="A592" s="11" t="s">
        <v>35</v>
      </c>
      <c r="B592" s="11" t="s">
        <v>58</v>
      </c>
      <c r="C592" s="11" t="s">
        <v>55</v>
      </c>
      <c r="D592" s="11">
        <v>1</v>
      </c>
      <c r="E592" s="11" t="str">
        <f t="shared" si="18"/>
        <v>Liste!VS1</v>
      </c>
      <c r="F592" s="11">
        <v>591</v>
      </c>
      <c r="G592" s="11" t="s">
        <v>37</v>
      </c>
      <c r="H592" s="11" t="str">
        <f t="shared" si="19"/>
        <v>=INDEX(Liste;$E$2;591)</v>
      </c>
    </row>
    <row r="593" spans="1:8" x14ac:dyDescent="0.2">
      <c r="A593" s="11" t="s">
        <v>35</v>
      </c>
      <c r="B593" s="11" t="s">
        <v>58</v>
      </c>
      <c r="C593" s="11" t="s">
        <v>56</v>
      </c>
      <c r="D593" s="11">
        <v>1</v>
      </c>
      <c r="E593" s="11" t="str">
        <f t="shared" si="18"/>
        <v>Liste!VT1</v>
      </c>
      <c r="F593" s="11">
        <v>592</v>
      </c>
      <c r="G593" s="11" t="s">
        <v>37</v>
      </c>
      <c r="H593" s="11" t="str">
        <f t="shared" si="19"/>
        <v>=INDEX(Liste;$E$2;592)</v>
      </c>
    </row>
    <row r="594" spans="1:8" x14ac:dyDescent="0.2">
      <c r="A594" s="11" t="s">
        <v>35</v>
      </c>
      <c r="B594" s="11" t="s">
        <v>58</v>
      </c>
      <c r="C594" s="11" t="s">
        <v>57</v>
      </c>
      <c r="D594" s="11">
        <v>1</v>
      </c>
      <c r="E594" s="11" t="str">
        <f t="shared" si="18"/>
        <v>Liste!VU1</v>
      </c>
      <c r="F594" s="11">
        <v>593</v>
      </c>
      <c r="G594" s="11" t="s">
        <v>37</v>
      </c>
      <c r="H594" s="11" t="str">
        <f t="shared" si="19"/>
        <v>=INDEX(Liste;$E$2;593)</v>
      </c>
    </row>
    <row r="595" spans="1:8" x14ac:dyDescent="0.2">
      <c r="A595" s="11" t="s">
        <v>35</v>
      </c>
      <c r="B595" s="11" t="s">
        <v>58</v>
      </c>
      <c r="C595" s="11" t="s">
        <v>58</v>
      </c>
      <c r="D595" s="11">
        <v>1</v>
      </c>
      <c r="E595" s="11" t="str">
        <f t="shared" si="18"/>
        <v>Liste!VV1</v>
      </c>
      <c r="F595" s="11">
        <v>594</v>
      </c>
      <c r="G595" s="11" t="s">
        <v>37</v>
      </c>
      <c r="H595" s="11" t="str">
        <f t="shared" si="19"/>
        <v>=INDEX(Liste;$E$2;594)</v>
      </c>
    </row>
    <row r="596" spans="1:8" x14ac:dyDescent="0.2">
      <c r="A596" s="11" t="s">
        <v>35</v>
      </c>
      <c r="B596" s="11" t="s">
        <v>58</v>
      </c>
      <c r="C596" s="11" t="s">
        <v>59</v>
      </c>
      <c r="D596" s="11">
        <v>1</v>
      </c>
      <c r="E596" s="11" t="str">
        <f t="shared" si="18"/>
        <v>Liste!VW1</v>
      </c>
      <c r="F596" s="11">
        <v>595</v>
      </c>
      <c r="G596" s="11" t="s">
        <v>37</v>
      </c>
      <c r="H596" s="11" t="str">
        <f t="shared" si="19"/>
        <v>=INDEX(Liste;$E$2;595)</v>
      </c>
    </row>
    <row r="597" spans="1:8" x14ac:dyDescent="0.2">
      <c r="A597" s="11" t="s">
        <v>35</v>
      </c>
      <c r="B597" s="11" t="s">
        <v>58</v>
      </c>
      <c r="C597" s="11" t="s">
        <v>60</v>
      </c>
      <c r="D597" s="11">
        <v>1</v>
      </c>
      <c r="E597" s="11" t="str">
        <f t="shared" si="18"/>
        <v>Liste!VX1</v>
      </c>
      <c r="F597" s="11">
        <v>596</v>
      </c>
      <c r="G597" s="11" t="s">
        <v>37</v>
      </c>
      <c r="H597" s="11" t="str">
        <f t="shared" si="19"/>
        <v>=INDEX(Liste;$E$2;596)</v>
      </c>
    </row>
    <row r="598" spans="1:8" x14ac:dyDescent="0.2">
      <c r="A598" s="11" t="s">
        <v>35</v>
      </c>
      <c r="B598" s="11" t="s">
        <v>58</v>
      </c>
      <c r="C598" s="11" t="s">
        <v>61</v>
      </c>
      <c r="D598" s="11">
        <v>1</v>
      </c>
      <c r="E598" s="11" t="str">
        <f t="shared" si="18"/>
        <v>Liste!VY1</v>
      </c>
      <c r="F598" s="11">
        <v>597</v>
      </c>
      <c r="G598" s="11" t="s">
        <v>37</v>
      </c>
      <c r="H598" s="11" t="str">
        <f t="shared" si="19"/>
        <v>=INDEX(Liste;$E$2;597)</v>
      </c>
    </row>
    <row r="599" spans="1:8" x14ac:dyDescent="0.2">
      <c r="A599" s="11" t="s">
        <v>35</v>
      </c>
      <c r="B599" s="11" t="s">
        <v>58</v>
      </c>
      <c r="C599" s="11" t="s">
        <v>62</v>
      </c>
      <c r="D599" s="11">
        <v>1</v>
      </c>
      <c r="E599" s="11" t="str">
        <f t="shared" si="18"/>
        <v>Liste!VZ1</v>
      </c>
      <c r="F599" s="11">
        <v>598</v>
      </c>
      <c r="G599" s="11" t="s">
        <v>37</v>
      </c>
      <c r="H599" s="11" t="str">
        <f t="shared" si="19"/>
        <v>=INDEX(Liste;$E$2;598)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7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2.75" x14ac:dyDescent="0.2"/>
  <cols>
    <col min="1" max="1" width="11.140625" style="47" bestFit="1" customWidth="1"/>
    <col min="2" max="6" width="11.42578125" style="47"/>
    <col min="7" max="9" width="11.42578125" style="10"/>
    <col min="10" max="10" width="11.42578125" style="10" customWidth="1"/>
  </cols>
  <sheetData>
    <row r="1" spans="1:11" s="20" customFormat="1" ht="15" x14ac:dyDescent="0.25">
      <c r="A1" s="48" t="s">
        <v>832</v>
      </c>
      <c r="B1" s="48" t="s">
        <v>839</v>
      </c>
      <c r="C1" s="49"/>
      <c r="D1" s="49"/>
      <c r="E1" s="50"/>
      <c r="F1" s="50"/>
      <c r="G1" s="31"/>
      <c r="H1" s="31"/>
      <c r="I1" s="31"/>
    </row>
    <row r="2" spans="1:11" s="35" customFormat="1" ht="15" x14ac:dyDescent="0.25">
      <c r="A2" s="32" t="s">
        <v>833</v>
      </c>
      <c r="B2" s="33" t="s">
        <v>840</v>
      </c>
      <c r="C2" s="67"/>
      <c r="D2" s="51"/>
      <c r="E2" s="52"/>
      <c r="F2" s="52"/>
      <c r="G2" s="34"/>
      <c r="H2" s="34"/>
      <c r="I2" s="34"/>
    </row>
    <row r="3" spans="1:11" s="37" customFormat="1" ht="15" x14ac:dyDescent="0.25">
      <c r="A3" s="36" t="s">
        <v>834</v>
      </c>
      <c r="B3" s="68">
        <v>40644</v>
      </c>
      <c r="C3" s="69"/>
      <c r="D3" s="53"/>
      <c r="E3" s="54"/>
      <c r="F3" s="54"/>
      <c r="H3" s="38"/>
      <c r="I3" s="38"/>
    </row>
    <row r="4" spans="1:11" s="37" customFormat="1" ht="15" x14ac:dyDescent="0.25">
      <c r="A4" s="39" t="s">
        <v>835</v>
      </c>
      <c r="B4" s="68">
        <v>43527</v>
      </c>
      <c r="C4" s="69"/>
      <c r="D4" s="53"/>
      <c r="E4" s="54"/>
      <c r="F4" s="54"/>
      <c r="H4" s="38"/>
      <c r="I4" s="38"/>
    </row>
    <row r="5" spans="1:11" s="37" customFormat="1" ht="15" x14ac:dyDescent="0.25">
      <c r="A5" s="36" t="s">
        <v>836</v>
      </c>
      <c r="B5" s="40" t="s">
        <v>837</v>
      </c>
      <c r="C5" s="69"/>
      <c r="D5" s="53"/>
      <c r="E5" s="54"/>
      <c r="F5" s="54"/>
      <c r="H5" s="38"/>
      <c r="I5" s="38"/>
    </row>
    <row r="6" spans="1:11" s="75" customFormat="1" ht="15.75" thickBot="1" x14ac:dyDescent="0.3">
      <c r="A6" s="70" t="s">
        <v>838</v>
      </c>
      <c r="B6" s="71" t="s">
        <v>841</v>
      </c>
      <c r="C6" s="72"/>
      <c r="D6" s="73"/>
      <c r="E6" s="74"/>
      <c r="F6" s="74"/>
      <c r="H6" s="76"/>
      <c r="I6" s="76"/>
    </row>
    <row r="7" spans="1:11" s="11" customFormat="1" x14ac:dyDescent="0.2">
      <c r="A7" s="47"/>
      <c r="B7" s="47"/>
      <c r="C7" s="47"/>
      <c r="D7" s="47"/>
      <c r="E7" s="47"/>
      <c r="F7" s="47"/>
      <c r="G7" s="20"/>
      <c r="H7" s="20"/>
      <c r="I7" s="20"/>
      <c r="J7" s="20"/>
      <c r="K7" s="20"/>
    </row>
    <row r="8" spans="1:11" s="11" customFormat="1" x14ac:dyDescent="0.2">
      <c r="A8" s="47"/>
      <c r="B8" s="78" t="s">
        <v>846</v>
      </c>
      <c r="C8" s="47"/>
      <c r="D8" s="47"/>
      <c r="E8" s="47"/>
      <c r="F8" s="47"/>
      <c r="G8" s="20"/>
      <c r="H8" s="20"/>
      <c r="I8" s="20"/>
      <c r="J8" s="20"/>
      <c r="K8" s="20"/>
    </row>
    <row r="9" spans="1:11" x14ac:dyDescent="0.2">
      <c r="B9" s="55" t="s">
        <v>842</v>
      </c>
    </row>
    <row r="10" spans="1:11" x14ac:dyDescent="0.2">
      <c r="B10" s="55" t="s">
        <v>843</v>
      </c>
    </row>
    <row r="11" spans="1:11" s="11" customFormat="1" x14ac:dyDescent="0.2">
      <c r="A11" s="47"/>
      <c r="B11" s="55" t="s">
        <v>845</v>
      </c>
      <c r="C11" s="47"/>
      <c r="D11" s="47"/>
      <c r="E11" s="47"/>
      <c r="F11" s="47"/>
      <c r="G11" s="20"/>
      <c r="H11" s="20"/>
      <c r="I11" s="20"/>
      <c r="J11" s="20"/>
    </row>
    <row r="12" spans="1:11" s="11" customFormat="1" x14ac:dyDescent="0.2">
      <c r="A12" s="47"/>
      <c r="B12" s="55" t="s">
        <v>17</v>
      </c>
      <c r="C12" s="47"/>
      <c r="D12" s="47"/>
      <c r="E12" s="47"/>
      <c r="F12" s="47"/>
      <c r="G12" s="12"/>
      <c r="H12" s="12"/>
      <c r="I12" s="12"/>
      <c r="J12" s="12"/>
    </row>
    <row r="13" spans="1:11" x14ac:dyDescent="0.2">
      <c r="B13" s="56"/>
    </row>
    <row r="14" spans="1:11" x14ac:dyDescent="0.2">
      <c r="B14" s="78" t="s">
        <v>2</v>
      </c>
    </row>
    <row r="15" spans="1:11" x14ac:dyDescent="0.2">
      <c r="B15" s="57" t="s">
        <v>3</v>
      </c>
    </row>
    <row r="16" spans="1:11" x14ac:dyDescent="0.2">
      <c r="B16" s="57" t="s">
        <v>857</v>
      </c>
    </row>
    <row r="17" spans="1:10" x14ac:dyDescent="0.2">
      <c r="B17" s="57" t="s">
        <v>4</v>
      </c>
    </row>
    <row r="18" spans="1:10" x14ac:dyDescent="0.2">
      <c r="B18" s="58" t="s">
        <v>5</v>
      </c>
    </row>
    <row r="19" spans="1:10" x14ac:dyDescent="0.2">
      <c r="B19" s="59" t="s">
        <v>6</v>
      </c>
    </row>
    <row r="20" spans="1:10" x14ac:dyDescent="0.2">
      <c r="B20" s="59" t="s">
        <v>7</v>
      </c>
    </row>
    <row r="21" spans="1:10" x14ac:dyDescent="0.2">
      <c r="B21" s="60" t="s">
        <v>8</v>
      </c>
    </row>
    <row r="22" spans="1:10" x14ac:dyDescent="0.2">
      <c r="B22" s="60" t="s">
        <v>858</v>
      </c>
    </row>
    <row r="23" spans="1:10" x14ac:dyDescent="0.2">
      <c r="B23" s="59"/>
    </row>
    <row r="24" spans="1:10" x14ac:dyDescent="0.2">
      <c r="B24" s="78" t="s">
        <v>11</v>
      </c>
    </row>
    <row r="25" spans="1:10" x14ac:dyDescent="0.2">
      <c r="B25" s="56" t="s">
        <v>10</v>
      </c>
    </row>
    <row r="26" spans="1:10" x14ac:dyDescent="0.2">
      <c r="B26" s="56" t="s">
        <v>9</v>
      </c>
    </row>
    <row r="27" spans="1:10" s="11" customFormat="1" x14ac:dyDescent="0.2">
      <c r="A27" s="47"/>
      <c r="B27" s="56" t="s">
        <v>13</v>
      </c>
      <c r="C27" s="47"/>
      <c r="D27" s="47"/>
      <c r="E27" s="47"/>
      <c r="F27" s="47"/>
      <c r="G27" s="12"/>
      <c r="H27" s="12"/>
      <c r="I27" s="12"/>
      <c r="J27" s="12"/>
    </row>
    <row r="28" spans="1:10" s="11" customFormat="1" x14ac:dyDescent="0.2">
      <c r="A28" s="47"/>
      <c r="B28" s="58" t="s">
        <v>847</v>
      </c>
      <c r="C28" s="47"/>
      <c r="D28" s="47"/>
      <c r="E28" s="47"/>
      <c r="F28" s="47"/>
      <c r="G28" s="12"/>
      <c r="H28" s="12"/>
      <c r="I28" s="12"/>
      <c r="J28" s="12"/>
    </row>
    <row r="29" spans="1:10" s="11" customFormat="1" x14ac:dyDescent="0.2">
      <c r="A29" s="47"/>
      <c r="B29" s="58" t="s">
        <v>848</v>
      </c>
      <c r="C29" s="47"/>
      <c r="D29" s="47"/>
      <c r="E29" s="47"/>
      <c r="F29" s="47"/>
      <c r="G29" s="12"/>
      <c r="H29" s="12"/>
      <c r="I29" s="12"/>
      <c r="J29" s="12"/>
    </row>
    <row r="30" spans="1:10" s="11" customFormat="1" x14ac:dyDescent="0.2">
      <c r="A30" s="47"/>
      <c r="B30" s="61" t="s">
        <v>5</v>
      </c>
      <c r="C30" s="47"/>
      <c r="D30" s="47"/>
      <c r="E30" s="47"/>
      <c r="F30" s="47"/>
      <c r="G30" s="12"/>
      <c r="H30" s="12"/>
      <c r="I30" s="12"/>
      <c r="J30" s="12"/>
    </row>
    <row r="31" spans="1:10" s="11" customFormat="1" x14ac:dyDescent="0.2">
      <c r="A31" s="47"/>
      <c r="B31" s="57" t="s">
        <v>849</v>
      </c>
      <c r="C31" s="47"/>
      <c r="D31" s="47"/>
      <c r="E31" s="47"/>
      <c r="F31" s="47"/>
      <c r="G31" s="12"/>
      <c r="H31" s="12"/>
      <c r="I31" s="12"/>
      <c r="J31" s="12"/>
    </row>
    <row r="32" spans="1:10" s="11" customFormat="1" x14ac:dyDescent="0.2">
      <c r="A32" s="47"/>
      <c r="B32" s="57" t="s">
        <v>850</v>
      </c>
      <c r="C32" s="47"/>
      <c r="D32" s="47"/>
      <c r="E32" s="47"/>
      <c r="F32" s="47"/>
      <c r="G32" s="12"/>
      <c r="H32" s="12"/>
      <c r="I32" s="12"/>
      <c r="J32" s="12"/>
    </row>
    <row r="33" spans="1:10" s="11" customFormat="1" x14ac:dyDescent="0.2">
      <c r="A33" s="47"/>
      <c r="B33" s="57" t="s">
        <v>851</v>
      </c>
      <c r="C33" s="47"/>
      <c r="D33" s="47"/>
      <c r="E33" s="47"/>
      <c r="F33" s="47"/>
      <c r="G33" s="12"/>
      <c r="H33" s="12"/>
      <c r="I33" s="12"/>
      <c r="J33" s="12"/>
    </row>
    <row r="34" spans="1:10" s="11" customFormat="1" x14ac:dyDescent="0.2">
      <c r="A34" s="47"/>
      <c r="B34" s="57" t="s">
        <v>852</v>
      </c>
      <c r="C34" s="47"/>
      <c r="D34" s="47"/>
      <c r="E34" s="47"/>
      <c r="F34" s="47"/>
      <c r="G34" s="12"/>
      <c r="H34" s="12"/>
      <c r="I34" s="12"/>
      <c r="J34" s="12"/>
    </row>
    <row r="35" spans="1:10" x14ac:dyDescent="0.2">
      <c r="B35" s="62"/>
    </row>
    <row r="36" spans="1:10" x14ac:dyDescent="0.2">
      <c r="B36" s="79" t="s">
        <v>14</v>
      </c>
    </row>
    <row r="37" spans="1:10" x14ac:dyDescent="0.2">
      <c r="B37" s="62" t="s">
        <v>15</v>
      </c>
    </row>
    <row r="38" spans="1:10" x14ac:dyDescent="0.2">
      <c r="B38" s="57" t="s">
        <v>25</v>
      </c>
    </row>
    <row r="39" spans="1:10" x14ac:dyDescent="0.2">
      <c r="B39" s="57" t="s">
        <v>26</v>
      </c>
    </row>
    <row r="40" spans="1:10" x14ac:dyDescent="0.2">
      <c r="B40" s="57" t="s">
        <v>16</v>
      </c>
    </row>
    <row r="41" spans="1:10" x14ac:dyDescent="0.2">
      <c r="B41" s="62" t="s">
        <v>18</v>
      </c>
    </row>
    <row r="42" spans="1:10" x14ac:dyDescent="0.2">
      <c r="B42" s="62"/>
    </row>
    <row r="43" spans="1:10" x14ac:dyDescent="0.2">
      <c r="B43" s="79" t="s">
        <v>19</v>
      </c>
    </row>
    <row r="44" spans="1:10" x14ac:dyDescent="0.2">
      <c r="B44" s="56" t="s">
        <v>20</v>
      </c>
    </row>
    <row r="45" spans="1:10" s="11" customFormat="1" x14ac:dyDescent="0.2">
      <c r="A45" s="47"/>
      <c r="B45" s="56" t="s">
        <v>21</v>
      </c>
      <c r="C45" s="47"/>
      <c r="D45" s="47"/>
      <c r="E45" s="47"/>
      <c r="F45" s="47"/>
      <c r="G45" s="17"/>
      <c r="H45" s="17"/>
      <c r="I45" s="17"/>
      <c r="J45" s="17"/>
    </row>
    <row r="46" spans="1:10" x14ac:dyDescent="0.2">
      <c r="B46" s="62" t="s">
        <v>22</v>
      </c>
    </row>
    <row r="47" spans="1:10" x14ac:dyDescent="0.2">
      <c r="B47" s="57" t="s">
        <v>853</v>
      </c>
    </row>
    <row r="48" spans="1:10" x14ac:dyDescent="0.2">
      <c r="B48" s="57" t="s">
        <v>23</v>
      </c>
    </row>
    <row r="49" spans="1:10" x14ac:dyDescent="0.2">
      <c r="B49" s="57" t="s">
        <v>24</v>
      </c>
    </row>
    <row r="50" spans="1:10" x14ac:dyDescent="0.2">
      <c r="B50" s="62"/>
    </row>
    <row r="51" spans="1:10" s="11" customFormat="1" x14ac:dyDescent="0.2">
      <c r="A51" s="47"/>
      <c r="B51" s="79" t="s">
        <v>867</v>
      </c>
      <c r="C51" s="47"/>
      <c r="D51" s="47"/>
      <c r="E51" s="47"/>
      <c r="F51" s="47"/>
      <c r="G51" s="20"/>
      <c r="H51" s="20"/>
      <c r="I51" s="20"/>
      <c r="J51" s="20"/>
    </row>
    <row r="52" spans="1:10" s="11" customFormat="1" x14ac:dyDescent="0.2">
      <c r="A52" s="47"/>
      <c r="B52" s="55" t="s">
        <v>859</v>
      </c>
      <c r="C52" s="47"/>
      <c r="D52" s="47"/>
      <c r="E52" s="47"/>
      <c r="F52" s="47"/>
      <c r="G52" s="20"/>
      <c r="H52" s="20"/>
      <c r="I52" s="20"/>
      <c r="J52" s="20"/>
    </row>
    <row r="53" spans="1:10" s="11" customFormat="1" x14ac:dyDescent="0.2">
      <c r="A53" s="47"/>
      <c r="B53" s="56" t="s">
        <v>860</v>
      </c>
      <c r="C53" s="47"/>
      <c r="D53" s="47"/>
      <c r="E53" s="47"/>
      <c r="F53" s="47"/>
      <c r="G53" s="20"/>
      <c r="H53" s="20"/>
      <c r="I53" s="20"/>
      <c r="J53" s="20"/>
    </row>
    <row r="54" spans="1:10" s="11" customFormat="1" x14ac:dyDescent="0.2">
      <c r="A54" s="47"/>
      <c r="B54" s="56" t="s">
        <v>861</v>
      </c>
      <c r="C54" s="47"/>
      <c r="D54" s="47"/>
      <c r="E54" s="47"/>
      <c r="F54" s="47"/>
      <c r="G54" s="20"/>
      <c r="H54" s="20"/>
      <c r="I54" s="20"/>
      <c r="J54" s="20"/>
    </row>
    <row r="55" spans="1:10" s="11" customFormat="1" x14ac:dyDescent="0.2">
      <c r="A55" s="47"/>
      <c r="B55" s="56" t="s">
        <v>862</v>
      </c>
      <c r="C55" s="47"/>
      <c r="D55" s="47"/>
      <c r="E55" s="47"/>
      <c r="F55" s="47"/>
      <c r="G55" s="20"/>
      <c r="H55" s="20"/>
      <c r="I55" s="20"/>
      <c r="J55" s="20"/>
    </row>
    <row r="56" spans="1:10" s="11" customFormat="1" x14ac:dyDescent="0.2">
      <c r="A56" s="47"/>
      <c r="B56" s="62" t="s">
        <v>863</v>
      </c>
      <c r="C56" s="47"/>
      <c r="D56" s="47"/>
      <c r="E56" s="47"/>
      <c r="F56" s="47"/>
      <c r="G56" s="20"/>
      <c r="H56" s="20"/>
      <c r="I56" s="20"/>
      <c r="J56" s="20"/>
    </row>
    <row r="57" spans="1:10" s="11" customFormat="1" x14ac:dyDescent="0.2">
      <c r="A57" s="47"/>
      <c r="B57" s="62" t="s">
        <v>864</v>
      </c>
      <c r="C57" s="47"/>
      <c r="D57" s="47"/>
      <c r="E57" s="47"/>
      <c r="F57" s="47"/>
      <c r="G57" s="20"/>
      <c r="H57" s="20"/>
      <c r="I57" s="20"/>
      <c r="J57" s="20"/>
    </row>
    <row r="58" spans="1:10" s="11" customFormat="1" x14ac:dyDescent="0.2">
      <c r="A58" s="47"/>
      <c r="B58" s="56" t="s">
        <v>865</v>
      </c>
      <c r="C58" s="47"/>
      <c r="D58" s="47"/>
      <c r="E58" s="47"/>
      <c r="F58" s="47"/>
      <c r="G58" s="20"/>
      <c r="H58" s="20"/>
      <c r="I58" s="20"/>
      <c r="J58" s="20"/>
    </row>
    <row r="59" spans="1:10" s="11" customFormat="1" x14ac:dyDescent="0.2">
      <c r="A59" s="47"/>
      <c r="B59" s="56" t="s">
        <v>866</v>
      </c>
      <c r="C59" s="47"/>
      <c r="D59" s="47"/>
      <c r="E59" s="47"/>
      <c r="F59" s="47"/>
      <c r="G59" s="20"/>
      <c r="H59" s="20"/>
      <c r="I59" s="20"/>
      <c r="J59" s="20"/>
    </row>
    <row r="62" spans="1:10" x14ac:dyDescent="0.2">
      <c r="B62" s="23" t="s">
        <v>27</v>
      </c>
      <c r="C62" s="63" t="s">
        <v>854</v>
      </c>
      <c r="D62" s="63"/>
      <c r="E62" s="63"/>
      <c r="F62" s="63"/>
      <c r="G62" s="24"/>
      <c r="H62" s="25"/>
    </row>
    <row r="63" spans="1:10" x14ac:dyDescent="0.2">
      <c r="B63" s="26" t="s">
        <v>29</v>
      </c>
      <c r="C63" s="64" t="s">
        <v>856</v>
      </c>
      <c r="D63" s="64"/>
      <c r="E63" s="64"/>
      <c r="F63" s="64"/>
      <c r="G63" s="27"/>
      <c r="H63" s="28"/>
    </row>
    <row r="64" spans="1:10" x14ac:dyDescent="0.2">
      <c r="B64" s="26" t="s">
        <v>31</v>
      </c>
      <c r="C64" s="64" t="s">
        <v>837</v>
      </c>
      <c r="D64" s="64"/>
      <c r="E64" s="64"/>
      <c r="F64" s="64"/>
      <c r="G64" s="27"/>
      <c r="H64" s="28"/>
    </row>
    <row r="65" spans="2:8" x14ac:dyDescent="0.2">
      <c r="B65" s="26" t="s">
        <v>33</v>
      </c>
      <c r="C65" s="65" t="s">
        <v>855</v>
      </c>
      <c r="D65" s="66"/>
      <c r="E65" s="66"/>
      <c r="F65" s="66"/>
      <c r="G65" s="29"/>
      <c r="H65" s="30"/>
    </row>
    <row r="88" spans="2:3" hidden="1" x14ac:dyDescent="0.2">
      <c r="B88" s="47" t="s">
        <v>27</v>
      </c>
      <c r="C88" s="47" t="s">
        <v>28</v>
      </c>
    </row>
    <row r="89" spans="2:3" hidden="1" x14ac:dyDescent="0.2">
      <c r="B89" s="47" t="s">
        <v>29</v>
      </c>
      <c r="C89" s="47" t="s">
        <v>30</v>
      </c>
    </row>
    <row r="90" spans="2:3" hidden="1" x14ac:dyDescent="0.2">
      <c r="B90" s="47" t="s">
        <v>31</v>
      </c>
      <c r="C90" s="47" t="s">
        <v>32</v>
      </c>
    </row>
    <row r="91" spans="2:3" hidden="1" x14ac:dyDescent="0.2">
      <c r="B91" s="47" t="s">
        <v>33</v>
      </c>
      <c r="C91" s="47" t="s">
        <v>34</v>
      </c>
    </row>
    <row r="92" spans="2:3" hidden="1" x14ac:dyDescent="0.2"/>
    <row r="93" spans="2:3" hidden="1" x14ac:dyDescent="0.2"/>
    <row r="94" spans="2:3" hidden="1" x14ac:dyDescent="0.2"/>
    <row r="95" spans="2:3" hidden="1" x14ac:dyDescent="0.2"/>
    <row r="96" spans="2:3" hidden="1" x14ac:dyDescent="0.2"/>
    <row r="97" hidden="1" x14ac:dyDescent="0.2"/>
  </sheetData>
  <hyperlinks>
    <hyperlink ref="B14" location="liste!A1" display="1 - Copiez et collez les colonnes correspondantes dans la première feuille &quot;Liste&quot;" xr:uid="{00000000-0004-0000-0200-000000000000}"/>
    <hyperlink ref="B24" location="Fiche!A1" display="3 - Afficher les rapports" xr:uid="{00000000-0004-0000-0200-000001000000}"/>
    <hyperlink ref="E3" r:id="rId1" display="http://pointrisk.idm.fr/matrices-excel/" xr:uid="{00000000-0004-0000-0200-000003000000}"/>
    <hyperlink ref="C65" r:id="rId2" xr:uid="{9C56BD04-B138-4D73-A101-1A7C238AB8C8}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FICHE</vt:lpstr>
      <vt:lpstr>LISTE</vt:lpstr>
      <vt:lpstr>RecupFonction</vt:lpstr>
      <vt:lpstr>Aide</vt:lpstr>
      <vt:lpstr>FICHE!Zone_d_impression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Matrice Verticale Excel</dc:title>
  <dc:subject>Rapport d'analyse issue d'une liste DVDRisk</dc:subject>
  <dc:creator>FP, IDM</dc:creator>
  <cp:keywords>Lecture verticale tableur</cp:keywords>
  <cp:lastModifiedBy>Paresy Frederic</cp:lastModifiedBy>
  <cp:lastPrinted>2011-01-13T09:34:13Z</cp:lastPrinted>
  <dcterms:created xsi:type="dcterms:W3CDTF">2010-12-14T16:28:22Z</dcterms:created>
  <dcterms:modified xsi:type="dcterms:W3CDTF">2019-03-03T21:15:31Z</dcterms:modified>
  <cp:category>Matrice</cp:category>
</cp:coreProperties>
</file>